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 Información\RESPALDO HECTOR\Hgarcia2022\AVANCES FÍSICOS FINANCIEROS 2022\AVANCE FÍSICO FINANCIERO SEPTIEMBRE\"/>
    </mc:Choice>
  </mc:AlternateContent>
  <bookViews>
    <workbookView xWindow="0" yWindow="0" windowWidth="24000" windowHeight="9630" tabRatio="553" activeTab="4"/>
  </bookViews>
  <sheets>
    <sheet name="RESUMEN" sheetId="16" r:id="rId1"/>
    <sheet name="PDM" sheetId="17" r:id="rId2"/>
    <sheet name="FORTAMUNDF" sheetId="13" r:id="rId3"/>
    <sheet name="FISMDF" sheetId="18" r:id="rId4"/>
    <sheet name="FISMDF (BANOBRAS)" sheetId="19" r:id="rId5"/>
  </sheets>
  <definedNames>
    <definedName name="_xlnm._FilterDatabase" localSheetId="4" hidden="1">'FISMDF (BANOBRAS)'!$A$14:$Q$18</definedName>
    <definedName name="_xlnm.Print_Area" localSheetId="3">FISMDF!$A$1:$Q$71</definedName>
    <definedName name="_xlnm.Print_Area" localSheetId="4">'FISMDF (BANOBRAS)'!$A$1:$Q$22</definedName>
    <definedName name="_xlnm.Print_Area" localSheetId="2">FORTAMUNDF!$A$2:$Q$25</definedName>
    <definedName name="_xlnm.Print_Area" localSheetId="1">PDM!$A$2:$R$50</definedName>
    <definedName name="_xlnm.Print_Area" localSheetId="0">RESUMEN!$B$6:$AA$34</definedName>
    <definedName name="_xlnm.Print_Titles" localSheetId="3">FISMDF!$13:$14</definedName>
    <definedName name="_xlnm.Print_Titles" localSheetId="4">'FISMDF (BANOBRAS)'!$12:$14</definedName>
    <definedName name="_xlnm.Print_Titles" localSheetId="2">FORTAMUNDF!#REF!</definedName>
    <definedName name="_xlnm.Print_Titles" localSheetId="1">PDM!$9:$10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6" l="1"/>
  <c r="E19" i="16"/>
  <c r="Z19" i="16"/>
  <c r="H17" i="16" l="1"/>
  <c r="G17" i="16"/>
  <c r="F17" i="16"/>
  <c r="E17" i="16"/>
  <c r="G20" i="19" l="1"/>
  <c r="H20" i="19"/>
  <c r="F20" i="19"/>
  <c r="Y21" i="16" l="1"/>
  <c r="I21" i="16"/>
  <c r="C20" i="16" l="1"/>
  <c r="C9" i="19"/>
  <c r="C7" i="19"/>
  <c r="D20" i="16" l="1"/>
  <c r="C10" i="19"/>
  <c r="F69" i="18" l="1"/>
  <c r="G69" i="18"/>
  <c r="H69" i="18"/>
  <c r="C18" i="16" l="1"/>
  <c r="C7" i="13"/>
  <c r="F36" i="16" l="1"/>
  <c r="F38" i="16" s="1"/>
  <c r="C19" i="16" l="1"/>
  <c r="E21" i="16" l="1"/>
  <c r="E26" i="16" s="1"/>
  <c r="T26" i="16" s="1"/>
  <c r="F21" i="16"/>
  <c r="G21" i="16"/>
  <c r="H21" i="16"/>
  <c r="J21" i="16"/>
  <c r="L21" i="16"/>
  <c r="M21" i="16"/>
  <c r="N21" i="16"/>
  <c r="O21" i="16"/>
  <c r="P21" i="16"/>
  <c r="Q21" i="16"/>
  <c r="R21" i="16"/>
  <c r="S21" i="16"/>
  <c r="W21" i="16"/>
  <c r="X21" i="16"/>
  <c r="Z21" i="16"/>
  <c r="E25" i="16" l="1"/>
  <c r="T25" i="16" s="1"/>
  <c r="G49" i="17"/>
  <c r="C6" i="17" l="1"/>
  <c r="H49" i="17"/>
  <c r="C7" i="17" s="1"/>
  <c r="I49" i="17" l="1"/>
  <c r="V21" i="16" l="1"/>
  <c r="U21" i="16"/>
  <c r="F22" i="13" l="1"/>
  <c r="C8" i="13" s="1"/>
  <c r="G22" i="13"/>
  <c r="C9" i="13" s="1"/>
  <c r="H22" i="13" l="1"/>
  <c r="C8" i="18" l="1"/>
  <c r="D19" i="16" s="1"/>
  <c r="C10" i="18" l="1"/>
  <c r="K18" i="16" l="1"/>
  <c r="T18" i="16" s="1"/>
  <c r="AA18" i="16" s="1"/>
  <c r="K19" i="16"/>
  <c r="T19" i="16" s="1"/>
  <c r="K17" i="16"/>
  <c r="AA19" i="16" l="1"/>
  <c r="D17" i="16" l="1"/>
  <c r="C11" i="18" l="1"/>
  <c r="D18" i="16" l="1"/>
  <c r="D21" i="16" s="1"/>
  <c r="C17" i="16" l="1"/>
  <c r="C8" i="17" l="1"/>
  <c r="C10" i="13" l="1"/>
  <c r="K20" i="16" l="1"/>
  <c r="AA20" i="16" l="1"/>
  <c r="K21" i="16"/>
  <c r="T17" i="16" l="1"/>
  <c r="E24" i="16"/>
  <c r="T24" i="16" s="1"/>
  <c r="C21" i="16"/>
  <c r="AA17" i="16" l="1"/>
  <c r="AA21" i="16" s="1"/>
  <c r="T21" i="16"/>
  <c r="E23" i="16"/>
  <c r="E27" i="16" l="1"/>
  <c r="T23" i="16"/>
  <c r="T27" i="16" s="1"/>
</calcChain>
</file>

<file path=xl/sharedStrings.xml><?xml version="1.0" encoding="utf-8"?>
<sst xmlns="http://schemas.openxmlformats.org/spreadsheetml/2006/main" count="1185" uniqueCount="544">
  <si>
    <t>DEVENGADO</t>
  </si>
  <si>
    <t>SALDO</t>
  </si>
  <si>
    <t xml:space="preserve"> Autorizado</t>
  </si>
  <si>
    <t>Devengado</t>
  </si>
  <si>
    <t>Saldo</t>
  </si>
  <si>
    <t>Depend. Ejecutora</t>
  </si>
  <si>
    <t>Fecha Autor.</t>
  </si>
  <si>
    <t>Oficio de autorización</t>
  </si>
  <si>
    <t>Descripción de obra</t>
  </si>
  <si>
    <t>Total</t>
  </si>
  <si>
    <t>Modalidad  Ejecución</t>
  </si>
  <si>
    <t>Metas                                                      U.M.         Cantidad</t>
  </si>
  <si>
    <t>Beneficiarios</t>
  </si>
  <si>
    <t>Contratista</t>
  </si>
  <si>
    <t>No. De Contrato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</si>
  <si>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</si>
  <si>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</si>
  <si>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</si>
  <si>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</si>
  <si>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</si>
  <si>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OBRA</t>
  </si>
  <si>
    <t>Programa</t>
  </si>
  <si>
    <t>Número de Obra</t>
  </si>
  <si>
    <t>Avance Financiero</t>
  </si>
  <si>
    <t>Avance Físico</t>
  </si>
  <si>
    <t>Modalidad Adjudicación</t>
  </si>
  <si>
    <t>SSP</t>
  </si>
  <si>
    <t>DM</t>
  </si>
  <si>
    <t>001</t>
  </si>
  <si>
    <t>Pago de Sueldos y Pensiones de Seguridad Pública</t>
  </si>
  <si>
    <t>AM</t>
  </si>
  <si>
    <t>Lote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</si>
  <si>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</si>
  <si>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</si>
  <si>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</si>
  <si>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</si>
  <si>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IE</t>
  </si>
  <si>
    <t>UR</t>
  </si>
  <si>
    <t>15</t>
  </si>
  <si>
    <t>17</t>
  </si>
  <si>
    <t xml:space="preserve">SECRETARÍA DE FINANZAS PÚBLICAS                                                                                                                                                                                                                                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</si>
  <si>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</si>
  <si>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</si>
  <si>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</si>
  <si>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</si>
  <si>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</si>
  <si>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</si>
  <si>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</si>
  <si>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</si>
  <si>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</si>
  <si>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</si>
  <si>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</si>
  <si>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</si>
  <si>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</si>
  <si>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</si>
  <si>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</si>
  <si>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</si>
  <si>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</si>
  <si>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</si>
  <si>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</si>
  <si>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</si>
  <si>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</si>
  <si>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</si>
  <si>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</si>
  <si>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</si>
  <si>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</si>
  <si>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</si>
  <si>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</si>
  <si>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</si>
  <si>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</si>
  <si>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DIRECTOR DE EGRESOS</t>
  </si>
  <si>
    <t>JEFA DEL DEPTO DE CTROL PPTAL DE LA OBRA PÚBLICA Y PROGRAMS FEDERALES</t>
  </si>
  <si>
    <t>VARIOS</t>
  </si>
  <si>
    <t>C.P. JOSÉ ALFREDO RAMIREZ PÉREZ MALDONADO</t>
  </si>
  <si>
    <t>_______________________________________</t>
  </si>
  <si>
    <t>_____________________________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</si>
  <si>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2022</t>
    </r>
  </si>
  <si>
    <t>MANTENIMIENTO Y ADECUACION  DE INFRAESTRUCTURA MUNICIPAL. TODO EL MUNICIPIO DE AGUASCALIENTES.  2021 - 2022</t>
  </si>
  <si>
    <t>REHABILITACION Y ADECUACION DE ESPACIOS. TODO EL MUNICIPIO DE AGUASCALIENTES  2021 - 2022</t>
  </si>
  <si>
    <t>REHABILITACION DE AREAS PEATONALES Y ATENCIÓN A PETICIONES CIUDADANAS. TODO EL MUNICIPIO DE AGUASCALIENTES. 2021 - 2022</t>
  </si>
  <si>
    <t>REHABILITACION Y MANTENIMIENTO DE VIALIDADES  2021-2022</t>
  </si>
  <si>
    <t xml:space="preserve">FORTAMUN-DF </t>
  </si>
  <si>
    <t>019</t>
  </si>
  <si>
    <t>Pago de Combustible para los Vehiculos Adscritos a la Secretaria de Seguridad Pública</t>
  </si>
  <si>
    <t>2022-FORTAMUNDF-0020-DM-04-003</t>
  </si>
  <si>
    <t>020</t>
  </si>
  <si>
    <t>Adquisición de Uniformes, chalecos de protección balística y equipamiento para personal operativo adscrito a la Secretaria de Seguridad Pública</t>
  </si>
  <si>
    <t>2022-FORTAMUNDF-0021-DM-04-004</t>
  </si>
  <si>
    <t>021</t>
  </si>
  <si>
    <t>Adquisición de Vehiculos para la Secretaria de Seguridad Pública</t>
  </si>
  <si>
    <t>2</t>
  </si>
  <si>
    <t>APOYOS COMUNITARIOS; TODO EL MUNICIPIO DE AGUASCALIENTES</t>
  </si>
  <si>
    <t>4</t>
  </si>
  <si>
    <t>REHABILITACION DE AREAS PEATONALES Y ATENCIÓN A PETICIONES CIUDADANAS. TODO EL MUNICIPIO DE AGUASCALIENTES. 2022</t>
  </si>
  <si>
    <t>5</t>
  </si>
  <si>
    <t>RESCATANDO NUESTRA ARQUITECTURA; TODO EL MUNICIPIO DE AGUASCALIENTES</t>
  </si>
  <si>
    <t>6</t>
  </si>
  <si>
    <t>TIRADERO DE ESCOMBRO; TODO EL MUNICIPIO DE AGUASCALIENTES.</t>
  </si>
  <si>
    <t>8</t>
  </si>
  <si>
    <t>REHABILITACION Y MANTENIMIENTO DE VIALIDADES  TODO EL MUNICIPIO DE AGUASCALIENTES.</t>
  </si>
  <si>
    <t>9</t>
  </si>
  <si>
    <t>REABILITACION Y MANTENIMIENTO DE PINTURA EN VIALIDADES, NOMENCLATURAS Y SEÑALAMIENTOS DE PROTECCIÓN DE OBRA, TODO EL MUNICIPIO DE AGUASCALIENTES.</t>
  </si>
  <si>
    <t>10</t>
  </si>
  <si>
    <t>REHABILITACION Y MANTENIMIENTO DE CAMIONES , CALLES, AREAS DE TERRACERIA Y CAUSES, TODO EL MUNICIPIO DE AGUASCALIENTES.</t>
  </si>
  <si>
    <t>11</t>
  </si>
  <si>
    <t xml:space="preserve">MANTENIMIENTO Y ADECUACION  DE INFRAESTRUCTURA MUNICIPAL. TODO EL MUNICIPIO DE AGUASCALIENTES.  </t>
  </si>
  <si>
    <t>2022-PDM-0012-IE-03-002</t>
  </si>
  <si>
    <t>12</t>
  </si>
  <si>
    <t>REHABILITACION DE ESPACIOS  EDUCATIVOS, TODO EL MUNICIPIO DE AGUASCALIENTES.</t>
  </si>
  <si>
    <t>13</t>
  </si>
  <si>
    <t>C</t>
  </si>
  <si>
    <t>CONV. ESTATAL</t>
  </si>
  <si>
    <t>DM-0013-2022</t>
  </si>
  <si>
    <t>FONDO DE APORTACIONES PARA EL FORTALECIMIENTO DE LOS MUNICIPIOS Y DEMARCACIONES TERRITORIALES DEL DISTRITO FEDERAL</t>
  </si>
  <si>
    <t>22</t>
  </si>
  <si>
    <t>23</t>
  </si>
  <si>
    <t>MURO PERIMETRAL POLICIA MONTADA PIRULES, CALLE AMAPOLA, LOS PIRULES.</t>
  </si>
  <si>
    <t>24</t>
  </si>
  <si>
    <t xml:space="preserve">FONDO PARA LA INFRAESTRUCTURA SOCIAL MUNICIPAL Y DE LAS DEMARCACIONES TERRITORIALES DEL DISTRITO FEDERAL </t>
  </si>
  <si>
    <t>FISM-DF 2022</t>
  </si>
  <si>
    <t>RENDIMIENTOS</t>
  </si>
  <si>
    <t>Núm. Obra</t>
  </si>
  <si>
    <t>Av. Financiero</t>
  </si>
  <si>
    <t>Av. Físico</t>
  </si>
  <si>
    <t>Modelo de Adjudicación</t>
  </si>
  <si>
    <t>CAPAMA</t>
  </si>
  <si>
    <t>2022-FISMDF-0028-01011-004</t>
  </si>
  <si>
    <t>28</t>
  </si>
  <si>
    <t>Línea de conducción de Agua Potable del Pozo R-38B Taray a Tanque Elevado TQ165 Com. El Taray</t>
  </si>
  <si>
    <t>CONTRATO</t>
  </si>
  <si>
    <t>ML</t>
  </si>
  <si>
    <t>7506</t>
  </si>
  <si>
    <t>SERVICIOS PUBLICOS</t>
  </si>
  <si>
    <t>34</t>
  </si>
  <si>
    <t>EQUIPO</t>
  </si>
  <si>
    <t>150000</t>
  </si>
  <si>
    <t>35</t>
  </si>
  <si>
    <t>2022-FISMDF-0036-1343-011</t>
  </si>
  <si>
    <t>36</t>
  </si>
  <si>
    <t>37</t>
  </si>
  <si>
    <t>SEDESOM</t>
  </si>
  <si>
    <t>2022-FISMDF-0025-08302-001</t>
  </si>
  <si>
    <t>25</t>
  </si>
  <si>
    <t>Tu Casa Crece (Calentador Solar Fondo III) Todo el Municipio</t>
  </si>
  <si>
    <t>PIEZAS</t>
  </si>
  <si>
    <t>1358</t>
  </si>
  <si>
    <t>26</t>
  </si>
  <si>
    <t>SERVICIO</t>
  </si>
  <si>
    <t>877190</t>
  </si>
  <si>
    <t>2022-FISMDF-0027-1134-003</t>
  </si>
  <si>
    <t>27</t>
  </si>
  <si>
    <t>Gastos Indirectos Servicios Profesionales CCAPAMA Aguascalientes</t>
  </si>
  <si>
    <t>2022-FISMDF-0029-1137-005</t>
  </si>
  <si>
    <t>29</t>
  </si>
  <si>
    <t>Gastos Indirectos Servicios Profesionales SEDESOM Aguascalientes</t>
  </si>
  <si>
    <t>PROYECTO</t>
  </si>
  <si>
    <t>6790</t>
  </si>
  <si>
    <t>2022-FISMDF-0038-1137-013</t>
  </si>
  <si>
    <t>38</t>
  </si>
  <si>
    <t>Gastos Indirectos Honorarios SOPMA Aguascalientes</t>
  </si>
  <si>
    <t>2022-FISMDF-0039-1137-014</t>
  </si>
  <si>
    <t>39</t>
  </si>
  <si>
    <t>Gastos Indirectos (Adquisicion de Dron) SOPMA Aguascalientes</t>
  </si>
  <si>
    <t>“Este Programa es público, ajeno a cualquier partido político. Queda prohibido el uso para fines distintos a los establecidos en el programa”.</t>
  </si>
  <si>
    <t>DEPARTAMENTO DE CONTROL PRESUPUESTAL DE LA OBRA PÚBLICA Y PROGRAMAS FEDERALES</t>
  </si>
  <si>
    <t>H.AYUNTAMIENTO</t>
  </si>
  <si>
    <t>2022-FORTAMUNDF-0040-DM-04-005</t>
  </si>
  <si>
    <t>040</t>
  </si>
  <si>
    <t>Fortalecimiento del Departamento de Bomberos(Adquisición de 3 Motobombas)</t>
  </si>
  <si>
    <t>2022-FORTAMUNDF-0041-DM-04-006</t>
  </si>
  <si>
    <t>041</t>
  </si>
  <si>
    <t>Fortalecimiento del Departamento de Atención Médica Prehospitalaria (Adquisición de 3 Ambulancias)</t>
  </si>
  <si>
    <t>2022-FORTAMUNDF-0042-DM-04-007</t>
  </si>
  <si>
    <t>042</t>
  </si>
  <si>
    <t>Fortalecimiento del Departamento Operativo de Protección Civil (Adquisición de Camioneta 4X4)</t>
  </si>
  <si>
    <t>FORTAMUN-DF 2022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</si>
  <si>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indexed="9"/>
        <rFont val="Calibri"/>
        <family val="2"/>
      </rPr>
      <t xml:space="preserve"> </t>
    </r>
  </si>
  <si>
    <t>3 -14</t>
  </si>
  <si>
    <t>7-18</t>
  </si>
  <si>
    <t>REHABILITACION DE SUPERFICIE DE RADAMIENTO EN CALIENTE Y ASFALTO ADICIONADO  TIPO 1 (170,532.00 M2), AV. HEROE DE NACOZARI - A) TRES TRAMOS, 28,633.00 M2. B)AV. CONVENCION DE 1914 SECCIÓN SUR- NUEVE TRAMOS, 33,420.00 M2. C) AV.CONVENCION DE 1914 SECCIÓN NORORIENTE- SIETE TRAMOS, 39,110.00 M2. D) AV. JOSE DE JESUS GLZ- UNTRAMO, 14,831.00 M2. E) AV. UNIVERSIDAD- DOS TRAMOS, 8,818.00 M2. F) BLVD. LUIS DONALDO COLOSIO - DOS TRAMOS, 7,256.00 M2. G) AV. MAHATMA GANDHI-  UN TRAMO, 32,140.00 M2. H) AV. DEL REY- UN TRAMO, 3,805.00M2. Y I) AV. AGUASCALIENTES SUR- UN TRAMO, 2,519.00 M2.  VARIAS CALLES DEL MUNICIPIO DE AGUASCALIENTES</t>
  </si>
  <si>
    <t>RODRIGUEZ SERRANO JULIO CESAR</t>
  </si>
  <si>
    <t>DM-0023-2022</t>
  </si>
  <si>
    <t>DIR. ESTATAL</t>
  </si>
  <si>
    <t>DM-0024-2022</t>
  </si>
  <si>
    <t>2022-PDM-0030-DM-01-012</t>
  </si>
  <si>
    <t>30</t>
  </si>
  <si>
    <t>ESTUDIOS, PROYECTOS Y PERITOS,  AGUASCALIENTES MUNICIPIO</t>
  </si>
  <si>
    <t>FERELDI S.A. DE C.V.</t>
  </si>
  <si>
    <t>DM-0022-2022</t>
  </si>
  <si>
    <t xml:space="preserve">INV.REST. ESTATAL </t>
  </si>
  <si>
    <t>43</t>
  </si>
  <si>
    <t>50</t>
  </si>
  <si>
    <t>2022-PDM-0051-UR-05-006</t>
  </si>
  <si>
    <t>51</t>
  </si>
  <si>
    <t>OBRA COMPLEMENTARIA Y SEÑALIZACION AV. CONVENCION 1914 SUR  (CALZADA NORTE) TRAMO: ENTRE AV. JOSE MA. CHAVEZ Y AV. HEROE DE NACOZARI.</t>
  </si>
  <si>
    <t>52</t>
  </si>
  <si>
    <t>53</t>
  </si>
  <si>
    <t>54</t>
  </si>
  <si>
    <t>2022-PDM-0055-UR-05-010</t>
  </si>
  <si>
    <t>55</t>
  </si>
  <si>
    <t>2022-FISMDF-0044-0411102-015</t>
  </si>
  <si>
    <t>44</t>
  </si>
  <si>
    <t>Sobrecarpeta Asfaltica Av. Pertroleos Mexicanos Tramo Entre C. Ignacio Zaragoza y C. Aquiles Serdan Zona Centro</t>
  </si>
  <si>
    <t>M2</t>
  </si>
  <si>
    <t>350</t>
  </si>
  <si>
    <t>2022-FISMDF-0045-0411102-016</t>
  </si>
  <si>
    <t>45</t>
  </si>
  <si>
    <t>Sobrecarpeta Asfaltica C. Larreategui Tramo entre C. Guadalupe Victoria y C. Plan de Ayutla Zona Centro</t>
  </si>
  <si>
    <t>150</t>
  </si>
  <si>
    <t>2022-FISMDF-0046-0411102-017</t>
  </si>
  <si>
    <t>46</t>
  </si>
  <si>
    <t>Sobrecarpeta Asfaltica C. Gral. Ignacio Allende Tramo entre C. Eduardo J. Correa y C. Mariano Matamoros Zona Centro</t>
  </si>
  <si>
    <t>200</t>
  </si>
  <si>
    <t>2022-FISMDF-0047-0411102-018</t>
  </si>
  <si>
    <t>47</t>
  </si>
  <si>
    <t>Sobrecarpeta Asfaltica C. Libertad Tramo entre C.Ignacio Allende y C. Valentin Gomez Farias Zona Centro</t>
  </si>
  <si>
    <t>250</t>
  </si>
  <si>
    <t>48</t>
  </si>
  <si>
    <t>2022-FISMDF-0049-0411102-020</t>
  </si>
  <si>
    <t>49</t>
  </si>
  <si>
    <t>CCAPAMA</t>
  </si>
  <si>
    <t>56</t>
  </si>
  <si>
    <t>Equipamiento Electromecanico Pozo R-038 B el Taray</t>
  </si>
  <si>
    <t>SISTEMA</t>
  </si>
  <si>
    <t>FISM-DF</t>
  </si>
  <si>
    <t>SERV. PROF. GAAL S.A. DE C.V.</t>
  </si>
  <si>
    <t>FISMDF-0043-2022</t>
  </si>
  <si>
    <t>PAV. Y EDIF. MIJVA S.A. DE C.V.</t>
  </si>
  <si>
    <t>FISMDF-0046-2022</t>
  </si>
  <si>
    <t>MAGS CONST. S.A. DE C.V.</t>
  </si>
  <si>
    <t>FISMDF-0047-2022</t>
  </si>
  <si>
    <t>ADJ. DIRECTA</t>
  </si>
  <si>
    <t>ALMACO CONST. DISEÑO S.A. DE C.V.</t>
  </si>
  <si>
    <t>FISMDF-0048-2022</t>
  </si>
  <si>
    <t>2022-FISMDF-0065-01340-021</t>
  </si>
  <si>
    <t>65</t>
  </si>
  <si>
    <t>Construccion de Techumbre Cancha de Usos Multiples Parque Norias de Ojocaliente C. Plata</t>
  </si>
  <si>
    <t>300</t>
  </si>
  <si>
    <t>2022-FISMDF-0066-0411102-022</t>
  </si>
  <si>
    <t>66</t>
  </si>
  <si>
    <t>Sobrecarpeta Asfaltica Blvd. San Gabriel (Calzada Oriente) Tramo entre Blvd. Siglo XXI Y Av. Poliducto Ojocaliente 3a Secc.</t>
  </si>
  <si>
    <t>400</t>
  </si>
  <si>
    <t>2022-FISMDF-0067-0411101-023</t>
  </si>
  <si>
    <t>67</t>
  </si>
  <si>
    <t>Pavimento Hidraulico C. Santa Monica Tramo entre Av. Eugenio Garza Sada y C. Marcos Coronado Los Pocitos</t>
  </si>
  <si>
    <t>2022-FISMDF-0068-0411101-024</t>
  </si>
  <si>
    <t>68</t>
  </si>
  <si>
    <t>Pavimento Hidraulico C. Libertad tramo entre Av. Independencia y C. Ejercito Nacional Cañada Honda</t>
  </si>
  <si>
    <t>70</t>
  </si>
  <si>
    <t>75</t>
  </si>
  <si>
    <t>2022-FISMDF-0071-1340-029</t>
  </si>
  <si>
    <t>71</t>
  </si>
  <si>
    <t>Rehabilitacion y Construccion de Trotapista y Marcadore Electronico Parque Ex-Pension Municipal</t>
  </si>
  <si>
    <t>160</t>
  </si>
  <si>
    <t>2022-FISMDF-0075-1342-030</t>
  </si>
  <si>
    <t>Rehabilitación de Cancha Mariano Hidalgo(Pasto Sintetico) C. Mariano Hidalgo y Av. Poliducto Linea Verde Tramo Solidaridad IV</t>
  </si>
  <si>
    <t>120</t>
  </si>
  <si>
    <t>2022-FISMDF-0076-0411102-031</t>
  </si>
  <si>
    <t>76</t>
  </si>
  <si>
    <t>Sobrecarpeta Asfaltica y Pavimento Hidraulico Av. Jose de Jesus Gaonzalez Garcia (Calzada Norte) V.N.S.A.</t>
  </si>
  <si>
    <t>360</t>
  </si>
  <si>
    <t>2022-FISMDF-0077-0411102-032</t>
  </si>
  <si>
    <t>77</t>
  </si>
  <si>
    <t>Sobrecarpeta Asfaltica y Pavimento Hidraulico Av. Jose de Jesus Gaonzalez Garcia (Calzada Sur) V.N.S.A.</t>
  </si>
  <si>
    <t>2022-FISMDF-0063-1137-025</t>
  </si>
  <si>
    <t>63</t>
  </si>
  <si>
    <t>Gastos Indirectos(Equipo Fotografico y de Video) Servicios Publicos Ags.</t>
  </si>
  <si>
    <t>500000</t>
  </si>
  <si>
    <t>2022-FISMDF-0064-1137-026</t>
  </si>
  <si>
    <t>64</t>
  </si>
  <si>
    <t>PAQUETE</t>
  </si>
  <si>
    <t>2022-PDM-0009-01-UR-05-002 MOD.I</t>
  </si>
  <si>
    <t>OBRA COMPLEMENTARIA Y SEÑALIZACION AV. CONVENCION 1914 (CALZADA ORIENTE) TRAMO: ENTRE AV. JOSE H. ESCOBEDO Y BLVD. A ZACATECAS.</t>
  </si>
  <si>
    <t>58</t>
  </si>
  <si>
    <t>OBRA COMPLEMENTARIA Y SEÑALIZACION AV. MAHATMA GANDHI (CALZADA ORIENTE), TRAMO ENTRE BLVD. SIGLO XXI Y ACCESO A CENTRAL DE ABASTOS.</t>
  </si>
  <si>
    <t>59</t>
  </si>
  <si>
    <t>OBRA COMPLEMENTARIA Y SEÑALIZACION AV. MAHATMA GANDHI (CALZADA PONIENTE), TRAMO ENTRE BLVD. SIGLO XXI Y  CENTRAL DE ABASTOS.</t>
  </si>
  <si>
    <t>60</t>
  </si>
  <si>
    <t xml:space="preserve">OBRA COMPLEMENTARIA Y SEÑALIZACION AV. HEROE DE NACOZARI SU (CALZADA ORIENTE), TRAMO ENTRE AV. AGUSCALIENTES Y BLVD. SIGLO XXI. </t>
  </si>
  <si>
    <t>61</t>
  </si>
  <si>
    <t>OBRA COMPLEMENTARIA Y SEÑALIZACION AV. HEROE DE NACOZARI SUR (CALZADA PONIENTE), TRAMO ENTRE AV. AGUASCALIENTES Y BLVD. SIGLO XXI.</t>
  </si>
  <si>
    <t>2022-PDM-0072-DM-05-013</t>
  </si>
  <si>
    <t>72</t>
  </si>
  <si>
    <t>REHABILITACION DE RASTRO MUNICIPAL, CARRETERA AGUASCALIENTES-SAN FRANCISCO DE LOS ROMO KM 21, AGUASCALIENTES MPIO.</t>
  </si>
  <si>
    <t>2022-PDM-0073-DM-05-014</t>
  </si>
  <si>
    <t>73</t>
  </si>
  <si>
    <t>REHABILITACION  DE BAÑOS RASTRO MUNICIPAL, CARRETERA AGUASCALIENTES-SAN FRANCISCO DE LOS ROMO KM 21, AGUASCALIENTES MPIO.</t>
  </si>
  <si>
    <t>2022-PDM-0074-UR-05-015</t>
  </si>
  <si>
    <t>74</t>
  </si>
  <si>
    <t>RECONSTRUCCION DE PARAPETO, DISTRIBUIDOR VIAL BLVD. A ZACATECAS. BLVD A ZACATECAS Y BLVD SIGLO XXI (GAZA SUPERIOR ACCESO DE NORTE A SUR).</t>
  </si>
  <si>
    <t>2022-PDM-0008-002-UR-05-001 MOD. II</t>
  </si>
  <si>
    <t>2022-FISMDF-0078-0411109-033</t>
  </si>
  <si>
    <t>2022-FISMDF-0079-0411109-034</t>
  </si>
  <si>
    <t>2022-FISMDF-0080-0411109-035</t>
  </si>
  <si>
    <t>2022-FISMDF-0081-0411109-036</t>
  </si>
  <si>
    <t>2022-FISMDF-0082-0411109-037</t>
  </si>
  <si>
    <t>2022-FISMDF-0083-0411109-038</t>
  </si>
  <si>
    <t>2022-FISMDF-0085-0411101-039</t>
  </si>
  <si>
    <t>2022-FISMDF-0086-0411101-040</t>
  </si>
  <si>
    <t>2022-FISMDF-0087-1342-041</t>
  </si>
  <si>
    <t>2022-FISMDF-0088-1342-042</t>
  </si>
  <si>
    <t>2022-FISMDF-0089-01011-043</t>
  </si>
  <si>
    <t>2022-FISMDF-0090-08303-044</t>
  </si>
  <si>
    <t>2022-FISMDF-0091-08303-045</t>
  </si>
  <si>
    <t>2022-FISMDF-0092-08303-046</t>
  </si>
  <si>
    <t>2022-FISMDF-0093-08303-047</t>
  </si>
  <si>
    <t>2022-FISMDF-0094-08303-048</t>
  </si>
  <si>
    <t>2022-FISMDF-0095-08303-049</t>
  </si>
  <si>
    <t>2022-FISMDF-0096-0411109-050</t>
  </si>
  <si>
    <t>2022-FISMDF-0097-0411109-051</t>
  </si>
  <si>
    <t>2022-FISMDF-0098-0411109-052</t>
  </si>
  <si>
    <t>2022-FISMDF-0057-04401-020</t>
  </si>
  <si>
    <t>57</t>
  </si>
  <si>
    <t>2022-PDM-0004-004-DM-05-003 MOD. IV</t>
  </si>
  <si>
    <t>CORPORATIVO CONSTRUYE S.A. DE C.V.</t>
  </si>
  <si>
    <t>FISMDF-CAP-02-2022</t>
  </si>
  <si>
    <t>CONVOCATORIA ESTATAL</t>
  </si>
  <si>
    <t>DINAMICA ARLO S.A. DE C.V.</t>
  </si>
  <si>
    <t>FISMDF-044-2022</t>
  </si>
  <si>
    <t>INVITACION RESTRINJIDA</t>
  </si>
  <si>
    <t>MAQ. Y CONST. CAFA S.A. DE C.V.</t>
  </si>
  <si>
    <t>FISMDF-049-2022</t>
  </si>
  <si>
    <t>ELECTROBOMBAS SUMERGIBLES S.A. DE C.V.</t>
  </si>
  <si>
    <t>FISMDF-CAP-01-2022</t>
  </si>
  <si>
    <t>CONST. ALV S.A. DE C.V.</t>
  </si>
  <si>
    <t>FISMDF-057-2022</t>
  </si>
  <si>
    <t>EDIF. E INST. DAP S. DE R.L. DE C.V.</t>
  </si>
  <si>
    <t>FISMDF-071-2022</t>
  </si>
  <si>
    <t>78</t>
  </si>
  <si>
    <t>Obra Complementaria y Señalización Av. Aguascalientes Sur Tramo Av. Mahatma Gandhi y Av. Jose Maria Chavez Ags.</t>
  </si>
  <si>
    <t>79</t>
  </si>
  <si>
    <t>Obra Complementaria y Señalización Blvd. Luis Donaldo Colosio entre Blvd.Miguel de la Madrid y C.Monte Coronado Ags.</t>
  </si>
  <si>
    <t>80</t>
  </si>
  <si>
    <t>Obra Complementaria y Señalización Av. Heroe de Nacozari Sur ( Calzada Oriente) entre Av. Aguascalientes y Blvd. Siglo XXI Ags.</t>
  </si>
  <si>
    <t>81</t>
  </si>
  <si>
    <t>Obra Complementaria y Señalización Av. Heroe de Nacozari Sur ( Calzada Poniente) entre Av. Aguascalientes y Blvd. Siglo XXI Ags.</t>
  </si>
  <si>
    <t>82</t>
  </si>
  <si>
    <t>Obra Complementaria y Señalización Blvd. Miguel de la Madrid ( Calzada Oriente) entre C. Graneros y Acceso Terzetto Ags.</t>
  </si>
  <si>
    <t>83</t>
  </si>
  <si>
    <t>Obra Complementaria y Señalización Av. Jose de Jesus Gonzalez Garcia entre C. Cesarea Ruiz de Esparza y Davalos y Av. Federico Mendez Ags.</t>
  </si>
  <si>
    <t>85</t>
  </si>
  <si>
    <t>Sobrecarpeta Asfaltica y Pavimento Hidraulico Av. De los Maestros( Calzada Oriente) entre C Prof. Jose Guadalupe Peralta Gamez y Blvd. Siglo XXI Ags.</t>
  </si>
  <si>
    <t>550</t>
  </si>
  <si>
    <t>86</t>
  </si>
  <si>
    <t>Sobrecarpeta Asfaltica y Pavimento Hidraulico Av. De los Maestros( Calzada Poniente) entre C Prof. Jose Guadalupe Peralta Gamez y Blvd. Siglo XXI Ags.</t>
  </si>
  <si>
    <t>87</t>
  </si>
  <si>
    <t>Rehabilitación Centro Deportivo Municipal Fidel Velazquez Ampliación Areas Recreativas Prol. Alameda Inf. Fidel Velazquez, Ags.</t>
  </si>
  <si>
    <t>180</t>
  </si>
  <si>
    <t>88</t>
  </si>
  <si>
    <t>Rehabilitación Centro Deportivo Municipal Fidel Velazquez Muro de Contención y Mobiliario Prol. Alameda Inf. Fidel Velazquez, Ags.</t>
  </si>
  <si>
    <t>89</t>
  </si>
  <si>
    <t>Interconexion de Linea de Conduccion de San Francisco de los Viveros a Alimentación del Tanque Elevado Metalico C. de los Conos Fracc. Ojocaliente I</t>
  </si>
  <si>
    <t>155000</t>
  </si>
  <si>
    <t>90</t>
  </si>
  <si>
    <t>Construcción de 08 Recamaras Adicionales en Planta Alta Zona 02-PA Varios Puntos de la Ciudad</t>
  </si>
  <si>
    <t>VIVIENDA</t>
  </si>
  <si>
    <t>91</t>
  </si>
  <si>
    <t>Construcción de 08 Recamaras Adicionales en Planta Alta Zona 01-PA Varios Puntos de la Ciudad</t>
  </si>
  <si>
    <t>92</t>
  </si>
  <si>
    <t>Construcción de 08 Recamaras Adicionales en Planta Baja Zona 04-PB Varios Comunidades de la Ciudad</t>
  </si>
  <si>
    <t>93</t>
  </si>
  <si>
    <t>Construcción de 03 Recamaras Adicionales en Planta Baja Zona 03-PB Varios Puntos de la Ciudad</t>
  </si>
  <si>
    <t>3</t>
  </si>
  <si>
    <t>94</t>
  </si>
  <si>
    <t>Construcción de 07 Recamaras Adicionales en Planta Baja Zona 02-PB Varios Puntos de la Ciudad</t>
  </si>
  <si>
    <t>7</t>
  </si>
  <si>
    <t>95</t>
  </si>
  <si>
    <t>Construcción de 09 Recamaras Adicionales en Planta Baja Zona 01-PB Varios Puntos de la Ciudad</t>
  </si>
  <si>
    <t>96</t>
  </si>
  <si>
    <t>Obra Complementaria y Señalización Av. Mahatma Gandhi (Calzada Oriente) Blvd. Siglo XXI y Acceso Central de Abastos</t>
  </si>
  <si>
    <t>97</t>
  </si>
  <si>
    <t>Obra Complementaria y Señalización Av. Mahatma Gandhi (Calzada Poniente) Blvd. Siglo XXI y Acceso Central de Abastos</t>
  </si>
  <si>
    <t>98</t>
  </si>
  <si>
    <t>Obra Complementaria y Señalización Blvd. Adolfo Ruiz Cortines salida Puente Pirules</t>
  </si>
  <si>
    <t>RESTRINGIDA ESTATAL</t>
  </si>
  <si>
    <t xml:space="preserve">INV.RESTRINGIDA. ESTATAL </t>
  </si>
  <si>
    <t>DM-0043-2022</t>
  </si>
  <si>
    <t>DM-0050-2022</t>
  </si>
  <si>
    <t>DM-0051-2022</t>
  </si>
  <si>
    <t>GRUPO CONSTRUCTOR MQS, S.A. DE C.V.</t>
  </si>
  <si>
    <t>DM-0052-2022</t>
  </si>
  <si>
    <t>DM-0053-2022</t>
  </si>
  <si>
    <t>DM-0054-2022</t>
  </si>
  <si>
    <t>ATECO, S.A. DE C.V.</t>
  </si>
  <si>
    <t>DM-0055-2022</t>
  </si>
  <si>
    <t>GRUPO CONSTRUCTOR MED CER,S.A. DE C.V.</t>
  </si>
  <si>
    <t>DM-0072-2022</t>
  </si>
  <si>
    <t>DM-0073-2022</t>
  </si>
  <si>
    <t>JEFA DEL DPTO. DE CONTROL PRESUPUESTAL DE LA  OBRA PÚBLICA Y PROGRAMAS FEDERALES</t>
  </si>
  <si>
    <t>2022-PDM-0002-002-DM-06-001 MOD. II</t>
  </si>
  <si>
    <t>2022-PDM-0005--002-DM-06-004 MOD.II</t>
  </si>
  <si>
    <t>2022-PDM-0006-003-DM-05-005 MOD. III</t>
  </si>
  <si>
    <t>2022-PDM-0010-001-DM-06-006 MOD. II</t>
  </si>
  <si>
    <t>2022-PDM-0011-004-DM-05-008 MOD.IV</t>
  </si>
  <si>
    <t>2022-PDM-0013-UR-01-004 FINAL</t>
  </si>
  <si>
    <t>PROYECTOS Y CONSTRUCCIONES LIEF, S.A. DE C.V.</t>
  </si>
  <si>
    <t>2022-PDM-0023-DM-05-010 FINAL</t>
  </si>
  <si>
    <t>JLJ CONSTRUCCIONES S,A, DE C,V,</t>
  </si>
  <si>
    <t>CONSTRUCTORA CALVILLO, S.A. DE C.V.</t>
  </si>
  <si>
    <t>CASLOP DISEÑO ARTE Y CONBSTRUCCION,S.A. DE C.V.</t>
  </si>
  <si>
    <t>ZIRAHUEN PLANEACION Y CONSTRUCCIONES,S.A. DE C.V.</t>
  </si>
  <si>
    <t>MAGS CONTRUCCCIONES, S.A DE C.V.</t>
  </si>
  <si>
    <t>CON ESTRUCTURA, S.A. DE C.V.</t>
  </si>
  <si>
    <t>2022-PDM-0099-UR-01-016</t>
  </si>
  <si>
    <t>99</t>
  </si>
  <si>
    <t>SOBRECARPETA ASFALTICA LATERAL ORIENTE, BLVD. JOSE MA.CHAVEZ,TRAMO ENTRE AV. AGUASCALIENTES Y LIMITE SUR TEATRO AGUASCALIENTES, AGUASCALIENTES MPIO.</t>
  </si>
  <si>
    <t>2022-PDM-0100-UR-01-017</t>
  </si>
  <si>
    <t>100</t>
  </si>
  <si>
    <t>SOBRECARPETA ASFALTICA LATERAL ORIENTE, BLVD. JOSE MA. CHAVEZ, TRAMO ENTRE LIMITE SUR TEATRO AGUASCALIENTES Y CALLE VALENTE QUINTANA, AGUASCALIENTS MPIO</t>
  </si>
  <si>
    <t>2022-PDM-0101-UR-01-018</t>
  </si>
  <si>
    <t>101</t>
  </si>
  <si>
    <t>SOBRECARPETA ASFALTICA LATERAL ORIENTE, BLVD. JOSE MA. CHAVEZ, TRAMO ENTRE CALLE VALENTE QUINTANA Y CALLE ABRAHAM GONZALEZ, AGUASCALIENTES MPIO</t>
  </si>
  <si>
    <t>2022-PDM-0102-DM-05-015</t>
  </si>
  <si>
    <t>102</t>
  </si>
  <si>
    <t>OBRA COMPLEMENTARIA MURO PERIMETRAL PENCION MUNICIPAL,PROLONGACION AV.HEROE INMORTAL KM. 3.5, AGUASCALIENTES MPIO</t>
  </si>
  <si>
    <t>DM-0074-2022</t>
  </si>
  <si>
    <t>Cambio de Cubierta Mercado V.N.S.A. C. Ermita de San Sebastian y Rogelio de la Torre Sect. Gpe.</t>
  </si>
  <si>
    <t>2022-FISMDF-0104-01021-054</t>
  </si>
  <si>
    <t>104</t>
  </si>
  <si>
    <t>Perforación de Pozo Profundo P-196 Lomas del Sur</t>
  </si>
  <si>
    <t>METRICA DISEÑO Y CONST. S.A. C.V.</t>
  </si>
  <si>
    <t>FISMDF-0065-2022</t>
  </si>
  <si>
    <t>EDIFICACIONES Y URB. JAL S.A. C.V.</t>
  </si>
  <si>
    <t>FISMDF-0068-2022</t>
  </si>
  <si>
    <t>LOHU CONST. S.A. C.V.</t>
  </si>
  <si>
    <t>FISMDF-0075-2022</t>
  </si>
  <si>
    <t>CONST. CALVILLO S.A. C.V.</t>
  </si>
  <si>
    <t>FISMDF-0080-2022</t>
  </si>
  <si>
    <t>HDI ARQUITECTURA Y CONST. S.A.C.V.</t>
  </si>
  <si>
    <t>FISMDF-0081-2022</t>
  </si>
  <si>
    <t>JAIME VALDIVIA CONST. S.A. C.V.</t>
  </si>
  <si>
    <t>FISMDF-0082-2022</t>
  </si>
  <si>
    <t>CESAR ALEXIS MUÑOZ GOMEZ</t>
  </si>
  <si>
    <t>FISMDF-0087-2022</t>
  </si>
  <si>
    <t>TERRACRET CONST. S.A. C.V.</t>
  </si>
  <si>
    <t>FISMDF-0088-2022</t>
  </si>
  <si>
    <t>53631</t>
  </si>
  <si>
    <t>FINANCIAMIENTO                                           FISM-DF  BANOBRAS</t>
  </si>
  <si>
    <t>Varios</t>
  </si>
  <si>
    <t xml:space="preserve">Licitación Pública Nacional </t>
  </si>
  <si>
    <t>Protelife S.A. de C.V.</t>
  </si>
  <si>
    <t>AD/039/2022</t>
  </si>
  <si>
    <t>2022-FORTAMUNDF-0103-DM-04-005</t>
  </si>
  <si>
    <t>103</t>
  </si>
  <si>
    <t>Equipamiento del Gimnasio,Adquisición de Vehiculos, Uniformes y Prendas de Seguridad para la Secretaría de Seguridad Pública</t>
  </si>
  <si>
    <t>FISM-DF 2022 BANOBRAS</t>
  </si>
  <si>
    <t>2022-FISMDF-BAN-0084-01011-053</t>
  </si>
  <si>
    <t>84</t>
  </si>
  <si>
    <t>Construcción de Linea de Conducción de Pozo P-035A Paseos del Sol a Av. Villalpando Reserva Oriente</t>
  </si>
  <si>
    <t>DEUDA PÚBLICA (9000)</t>
  </si>
  <si>
    <t>FINANZAS</t>
  </si>
  <si>
    <t>_____</t>
  </si>
  <si>
    <t>BANOBRAS</t>
  </si>
  <si>
    <t>ACUERDO A018/22</t>
  </si>
  <si>
    <t>___</t>
  </si>
  <si>
    <t>SEPTIEMBRE</t>
  </si>
  <si>
    <t>2022-PDM-0022-001-DM-05-009 MOD. I FINAL</t>
  </si>
  <si>
    <t xml:space="preserve">MURO PERIMETRAL PENSION MUNICIPAL, PROL. AV. HEROE INMORTAL KM 3.5. PENSION MUNICIPAL. </t>
  </si>
  <si>
    <t>2022-PDM-0024-001-DM-05-011 MOD. I FINAL</t>
  </si>
  <si>
    <t xml:space="preserve">MURO FRONTAL DEL TERRENO (ACCESO) POLICIA MONTADA PIRULES, CALLE AMAPOLA, LOS PIRULES INF. </t>
  </si>
  <si>
    <t>2022-PDM-0043-001-S5-02-001 MOD. I  FINAL</t>
  </si>
  <si>
    <t xml:space="preserve">PUESTA EN MARCHA DE LA ETAPA 6-A, RELLENO SANITARIO SAN NICOLAS, KILOMETRO 9.3 CARRETERA A JOSE MARIA MORELOS, SAN NICOLAS COM. </t>
  </si>
  <si>
    <t>2022-PDM-0050-001-UR-05-005  MOD I FINAL</t>
  </si>
  <si>
    <t xml:space="preserve">OBRA COMPLEMENTARIA Y SEÑALIZACION AV. CONVENCION 1914 SUR TRAMO: ENTRE AV. IGNACIO T. CHAVEZ Y CALLE REPUBLICA DE URUGUAY. </t>
  </si>
  <si>
    <t>2022-PDM-0052-001-UR-05-007 MOD I FINAL</t>
  </si>
  <si>
    <t xml:space="preserve">OBRA COMPLEMENTARIA Y SEÑALIZACION AV. CONVENCION 1914  (CALZADA NORTE) TRAMO: ENTRE AV. JOSE H.ESCOBEDO Y BLVD.A ZACATECAS. </t>
  </si>
  <si>
    <t>2022-PDM-0053-001-UR-05-008 MOD. I FINAL</t>
  </si>
  <si>
    <t xml:space="preserve"> OBRA COMPLEMENTARIA Y SEÑALIZACION AV. CONVENCION 1914 SUR TRAMO: ENTRE CALLE REPUBLICA DE URUGUAY Y AV. JOSE MA. CHAVEZ. </t>
  </si>
  <si>
    <t>2022-PDM-0054-001-UR-05-009 MOD. I FINAL</t>
  </si>
  <si>
    <t xml:space="preserve">OBRA COMPLEMENTARIA Y SEÑALIZACION AV. CONVENCION 1914 SUR  (CALZADA SUR) TRAMO: ENTRE AV. JOSE MA. CHAVEZ Y AV. HEROE DE NACOZARI. </t>
  </si>
  <si>
    <t>CONSTRUCCIONES Y ELECTRIFICACIONES O&amp;G, S.A DE C.V.</t>
  </si>
  <si>
    <t>GRUPO REALIZA,S.A. DE C.V.</t>
  </si>
  <si>
    <t>DM-0099-2022</t>
  </si>
  <si>
    <t>ARVIL CONSTRUCCIONES,S.A DE C.V.</t>
  </si>
  <si>
    <t>DM-0100-2022</t>
  </si>
  <si>
    <t>DM-0101-2022</t>
  </si>
  <si>
    <t>2022-PDM-0106-UR-05-019</t>
  </si>
  <si>
    <t>106</t>
  </si>
  <si>
    <t>OBRA COMPLEMENTARIA Y SEÑALIZACION, AV PETROLEOS MEXICANOS,TRAMO ENTRE CALLE IGNACIO ZARAGOZA Y CALLE AQUILES SERDAN</t>
  </si>
  <si>
    <t>RESENDIZ RAMIREZ,JORGE ADRIAN I.C.</t>
  </si>
  <si>
    <t>DM-0106-2022</t>
  </si>
  <si>
    <t>2021-PDM-0003-005-DM-05-004 MOD. V  21-22</t>
  </si>
  <si>
    <t>2021-PDM-0007-004-IE-03-001 MOD. IV 21-22</t>
  </si>
  <si>
    <t>2021-PDM-0015-007-DM-05-009 MOD. VII  21-22</t>
  </si>
  <si>
    <t>2021-PDM-0017-012-UR-05-004 MOD. XII  21-22</t>
  </si>
  <si>
    <t>2022-PDM-0058-001-UR-05-011 CANCELADA</t>
  </si>
  <si>
    <t xml:space="preserve">2022-PDM-0059--001-UR-05-012 CANCELADA </t>
  </si>
  <si>
    <t xml:space="preserve">2022-PDM-0060-001-UR-05-013 CANCELADA </t>
  </si>
  <si>
    <t>2022-PDM-0061-001-UR-05-014 CANCELADA</t>
  </si>
  <si>
    <t>2022-FORTAMUNDF-0001-DM-06-001 MOD.I</t>
  </si>
  <si>
    <t>2022-FORTAMUNDF-0019-001-DM-04-002 MOD. I</t>
  </si>
  <si>
    <t>Amortización Credito BANOBRAS</t>
  </si>
  <si>
    <t>2022-FISMDF-0034-001-1343-009</t>
  </si>
  <si>
    <t>Equipamiento Urbano de Parques Zona Norte de la Ciudad Varios Puntos de la Ciudad Varios Parques(MODIFICADO)</t>
  </si>
  <si>
    <t xml:space="preserve">2022-FISMDF-0035-001-1343-010 </t>
  </si>
  <si>
    <t>Equipamiento Urbano de Parques Zona Poniente de la Ciudad Varios Puntos de la Ciudad Varios Parques(MODIFICADO</t>
  </si>
  <si>
    <t>Equipamiento Urbano de Parques Zona Centro de la Ciudad Varios Puntos de la Ciudad Varios Parques(MODIFICADO)</t>
  </si>
  <si>
    <t xml:space="preserve">2022-FISMDF-0037-1343-001-012 </t>
  </si>
  <si>
    <t>Equipamiento Urbano de Parques Zona Oriente de la Ciudad Varios Puntos de la Ciudad Varios Parques(MODIFICADO</t>
  </si>
  <si>
    <t>2022-FISMDF-0048-001-0411102-019</t>
  </si>
  <si>
    <t>Sobrecarpeta Asfaltica C. Emiliano Zapata Tramo entre C. Eduardo J. Correa y CL. Libertad Zona Centro(MODIFICADO)</t>
  </si>
  <si>
    <t>2022-FISMDF-0049-001-0411102-020</t>
  </si>
  <si>
    <t>Sobrecarpeta Asfaltica C. Alvaro Obregón Tramo entre C.Ignacio Zaragoza y C. Gral. Barragan Zona Centro(MODIFICADO)</t>
  </si>
  <si>
    <t>FISMDF-0066-202</t>
  </si>
  <si>
    <t>ATECO S.A. DE C.V.</t>
  </si>
  <si>
    <t>FISMDF-0067-2022</t>
  </si>
  <si>
    <t>2022-FISMDF-0070-0201-1340-028</t>
  </si>
  <si>
    <t>Ring de Box Parque Municipal Valle de los Cactus C. Paseo de la Bisnaga Valle de los Cactus(MODIFICADO)</t>
  </si>
  <si>
    <t>GRUPO REALIZA S.A. DE C.V.</t>
  </si>
  <si>
    <t>FISMDF-0076-2022</t>
  </si>
  <si>
    <t>FISMDF-0077-2022</t>
  </si>
  <si>
    <t>HORACIO DE LIRA IBARRA</t>
  </si>
  <si>
    <t>FISMDF-0083-2022</t>
  </si>
  <si>
    <t>CONSORCIO IDUST. INT.AIRE S.A. DE C.V.</t>
  </si>
  <si>
    <t>FISMDF-0085-2022</t>
  </si>
  <si>
    <t>GRUPO CONST. URBANO AVANTE S.A.DE C.V.</t>
  </si>
  <si>
    <t>FISMDF-0086-2022</t>
  </si>
  <si>
    <t>MAQ. URB. EDIF. HIDROCALIDAS S.A. DE C.V.</t>
  </si>
  <si>
    <t>FISMDF-CAP-03-2022</t>
  </si>
  <si>
    <t>CONESTRUCTURA S.A. DE C.V.</t>
  </si>
  <si>
    <t>FISMDF-0093-2022</t>
  </si>
  <si>
    <t>LUIS ROBERTO DIAZ SANCHEZ</t>
  </si>
  <si>
    <t>FISMDF-0096-2022</t>
  </si>
  <si>
    <t>CASLOP DIS. Y CONST. S.A. DE C.V.</t>
  </si>
  <si>
    <t>FISMDF-0097-2022</t>
  </si>
  <si>
    <t>CONST. VALDEZ RODRIGUEZ S. A. DE C.V.</t>
  </si>
  <si>
    <t>FISMDF-0098-2022</t>
  </si>
  <si>
    <t>2022-FISMDF-0109-05201-056</t>
  </si>
  <si>
    <t>109</t>
  </si>
  <si>
    <t>Alumbrado Público C. Efrain Gonzalez Luna Cumbres III</t>
  </si>
  <si>
    <t>2022-FISMDF-0026-001-1134-002</t>
  </si>
  <si>
    <t>Gastos Indirectos Mantenimiento Vehicular CCAPAMA Aguascalientes(MODIFICADO)</t>
  </si>
  <si>
    <t>Gastos Indirectos(Adquisicion de Ppapeleria) Servicios Publicos Ags.</t>
  </si>
  <si>
    <t>PEREZ SANCHEZ CONST. S.A. DE C.V.</t>
  </si>
  <si>
    <t>FISMDF-BAN-CAP-04-2022</t>
  </si>
  <si>
    <t>2022-FISMDF-BAN-0105-01031-055</t>
  </si>
  <si>
    <t>105</t>
  </si>
  <si>
    <t>Construcción de Tanque de Vidrio Fusionado al Acero para Agua Potable Mirador de las Culturas</t>
  </si>
  <si>
    <t>2022-FISMDF-BAN-0111-01021-058</t>
  </si>
  <si>
    <t>111</t>
  </si>
  <si>
    <t>Perforación de Pozo P-183A Fracc. Las Cumbres</t>
  </si>
  <si>
    <t>2022-FISMDF-BAN-0112-01021-059</t>
  </si>
  <si>
    <t>112</t>
  </si>
  <si>
    <t>Perforación de Pozo P-91 A Fracc. Ojocaliente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</si>
</sst>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i/>
      <sz val="11"/>
      <color indexed="9"/>
      <name val="Futura Hv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Futura BdCn BT"/>
    </font>
    <font>
      <sz val="8"/>
      <name val="Futura Bk BT"/>
      <family val="2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14"/>
      <color theme="0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dCn BT"/>
      <family val="2"/>
    </font>
    <font>
      <b/>
      <sz val="10"/>
      <name val="Futura Bk BT"/>
      <family val="2"/>
    </font>
    <font>
      <b/>
      <i/>
      <sz val="10"/>
      <name val="Futura Bk BT"/>
      <family val="2"/>
    </font>
    <font>
      <b/>
      <sz val="10"/>
      <name val="Futura BdCn BT"/>
    </font>
    <font>
      <sz val="16"/>
      <color indexed="9"/>
      <name val="Calibri"/>
      <family val="2"/>
    </font>
    <font>
      <b/>
      <sz val="16"/>
      <color indexed="9"/>
      <name val="Calibri"/>
      <family val="2"/>
    </font>
    <font>
      <sz val="22"/>
      <color theme="1"/>
      <name val="Calibri"/>
      <family val="2"/>
      <scheme val="minor"/>
    </font>
    <font>
      <b/>
      <sz val="8"/>
      <name val="Futura Hv BT"/>
      <family val="2"/>
    </font>
    <font>
      <b/>
      <sz val="10"/>
      <name val="Futura Bk BT"/>
    </font>
    <font>
      <b/>
      <sz val="28"/>
      <color theme="0"/>
      <name val="Futura Bk BT"/>
    </font>
    <font>
      <b/>
      <sz val="26"/>
      <color theme="0"/>
      <name val="Futura Bk BT"/>
    </font>
    <font>
      <b/>
      <sz val="36"/>
      <color theme="0"/>
      <name val="Futura Bk BT"/>
    </font>
    <font>
      <b/>
      <sz val="11"/>
      <name val="NewsGoth"/>
    </font>
    <font>
      <b/>
      <sz val="11"/>
      <name val="Futura Bk BT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46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4" fillId="0" borderId="0" xfId="3" applyFont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Border="1" applyAlignment="1">
      <alignment horizontal="center"/>
    </xf>
    <xf numFmtId="0" fontId="14" fillId="0" borderId="0" xfId="3" applyFont="1"/>
    <xf numFmtId="0" fontId="14" fillId="0" borderId="0" xfId="0" applyFont="1"/>
    <xf numFmtId="0" fontId="14" fillId="0" borderId="0" xfId="3" applyFont="1" applyAlignment="1">
      <alignment horizontal="center"/>
    </xf>
    <xf numFmtId="0" fontId="1" fillId="0" borderId="0" xfId="0" applyFont="1"/>
    <xf numFmtId="0" fontId="6" fillId="0" borderId="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3" fontId="8" fillId="0" borderId="8" xfId="4" applyNumberFormat="1" applyFont="1" applyFill="1" applyBorder="1" applyAlignment="1">
      <alignment vertical="center"/>
    </xf>
    <xf numFmtId="10" fontId="6" fillId="0" borderId="8" xfId="5" applyNumberFormat="1" applyFont="1" applyFill="1" applyBorder="1" applyAlignment="1">
      <alignment horizontal="center" vertical="center"/>
    </xf>
    <xf numFmtId="2" fontId="6" fillId="0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9" fillId="3" borderId="12" xfId="3" applyFont="1" applyFill="1" applyBorder="1" applyAlignment="1">
      <alignment horizontal="center" vertical="center"/>
    </xf>
    <xf numFmtId="3" fontId="8" fillId="7" borderId="13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8" fillId="0" borderId="0" xfId="3" applyFont="1"/>
    <xf numFmtId="0" fontId="18" fillId="0" borderId="0" xfId="0" applyFont="1" applyBorder="1"/>
    <xf numFmtId="2" fontId="18" fillId="0" borderId="0" xfId="5" applyNumberFormat="1" applyFont="1" applyFill="1" applyBorder="1" applyAlignment="1">
      <alignment vertical="center"/>
    </xf>
    <xf numFmtId="0" fontId="18" fillId="0" borderId="0" xfId="3" applyFont="1" applyAlignment="1">
      <alignment horizontal="center"/>
    </xf>
    <xf numFmtId="0" fontId="18" fillId="4" borderId="0" xfId="3" applyFont="1" applyFill="1"/>
    <xf numFmtId="43" fontId="18" fillId="4" borderId="0" xfId="6" applyFont="1" applyFill="1"/>
    <xf numFmtId="0" fontId="20" fillId="4" borderId="0" xfId="3" applyFont="1" applyFill="1"/>
    <xf numFmtId="3" fontId="18" fillId="0" borderId="0" xfId="3" applyNumberFormat="1" applyFont="1" applyFill="1"/>
    <xf numFmtId="3" fontId="18" fillId="0" borderId="0" xfId="3" applyNumberFormat="1" applyFont="1"/>
    <xf numFmtId="0" fontId="18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0" fillId="0" borderId="0" xfId="0" applyNumberFormat="1" applyFont="1"/>
    <xf numFmtId="43" fontId="1" fillId="0" borderId="0" xfId="1" applyFont="1"/>
    <xf numFmtId="43" fontId="11" fillId="0" borderId="0" xfId="1" applyFont="1"/>
    <xf numFmtId="0" fontId="6" fillId="0" borderId="0" xfId="0" applyFont="1" applyFill="1" applyBorder="1" applyAlignment="1">
      <alignment horizontal="center" vertical="center" wrapText="1"/>
    </xf>
    <xf numFmtId="1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3" fontId="8" fillId="0" borderId="0" xfId="4" applyNumberFormat="1" applyFont="1" applyFill="1" applyBorder="1" applyAlignment="1">
      <alignment vertical="center"/>
    </xf>
    <xf numFmtId="4" fontId="6" fillId="0" borderId="0" xfId="4" applyNumberFormat="1" applyFont="1" applyFill="1" applyBorder="1" applyAlignment="1">
      <alignment horizontal="center" vertical="center"/>
    </xf>
    <xf numFmtId="9" fontId="6" fillId="0" borderId="0" xfId="5" applyNumberFormat="1" applyFont="1" applyFill="1" applyBorder="1" applyAlignment="1">
      <alignment horizontal="center" vertical="center"/>
    </xf>
    <xf numFmtId="10" fontId="6" fillId="0" borderId="0" xfId="5" applyNumberFormat="1" applyFont="1" applyFill="1" applyBorder="1" applyAlignment="1">
      <alignment horizontal="center" vertical="center"/>
    </xf>
    <xf numFmtId="2" fontId="6" fillId="0" borderId="0" xfId="5" applyNumberFormat="1" applyFont="1" applyFill="1" applyBorder="1" applyAlignment="1">
      <alignment horizontal="center" vertical="center"/>
    </xf>
    <xf numFmtId="3" fontId="6" fillId="0" borderId="0" xfId="5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wrapText="1"/>
    </xf>
    <xf numFmtId="0" fontId="0" fillId="8" borderId="0" xfId="0" applyFill="1"/>
    <xf numFmtId="0" fontId="23" fillId="0" borderId="0" xfId="0" applyFont="1" applyFill="1" applyAlignment="1">
      <alignment vertical="center"/>
    </xf>
    <xf numFmtId="44" fontId="24" fillId="0" borderId="0" xfId="2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3" fillId="0" borderId="3" xfId="0" applyFont="1" applyFill="1" applyBorder="1" applyAlignment="1">
      <alignment vertical="center"/>
    </xf>
    <xf numFmtId="3" fontId="33" fillId="0" borderId="4" xfId="1" applyNumberFormat="1" applyFont="1" applyFill="1" applyBorder="1" applyAlignment="1">
      <alignment vertical="center"/>
    </xf>
    <xf numFmtId="164" fontId="33" fillId="0" borderId="4" xfId="1" applyNumberFormat="1" applyFont="1" applyFill="1" applyBorder="1" applyAlignment="1">
      <alignment vertical="center"/>
    </xf>
    <xf numFmtId="164" fontId="34" fillId="0" borderId="5" xfId="1" applyNumberFormat="1" applyFont="1" applyFill="1" applyBorder="1" applyAlignment="1">
      <alignment vertical="center"/>
    </xf>
    <xf numFmtId="43" fontId="5" fillId="0" borderId="0" xfId="1" applyFont="1" applyFill="1"/>
    <xf numFmtId="164" fontId="33" fillId="0" borderId="2" xfId="1" applyNumberFormat="1" applyFont="1" applyFill="1" applyBorder="1" applyAlignment="1">
      <alignment vertical="center"/>
    </xf>
    <xf numFmtId="3" fontId="33" fillId="0" borderId="2" xfId="1" applyNumberFormat="1" applyFont="1" applyFill="1" applyBorder="1" applyAlignment="1">
      <alignment vertical="center"/>
    </xf>
    <xf numFmtId="3" fontId="34" fillId="0" borderId="6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3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35" fillId="0" borderId="0" xfId="0" applyFont="1" applyBorder="1" applyAlignment="1">
      <alignment vertical="top" wrapText="1"/>
    </xf>
    <xf numFmtId="3" fontId="28" fillId="0" borderId="14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8" fillId="0" borderId="0" xfId="1" applyNumberFormat="1" applyFont="1" applyFill="1" applyBorder="1" applyAlignment="1">
      <alignment vertical="center"/>
    </xf>
    <xf numFmtId="164" fontId="28" fillId="0" borderId="0" xfId="1" applyNumberFormat="1" applyFont="1" applyFill="1" applyBorder="1" applyAlignment="1">
      <alignment vertical="center"/>
    </xf>
    <xf numFmtId="3" fontId="28" fillId="0" borderId="0" xfId="1" applyNumberFormat="1" applyFont="1" applyBorder="1" applyAlignment="1">
      <alignment vertical="center"/>
    </xf>
    <xf numFmtId="0" fontId="35" fillId="0" borderId="0" xfId="0" applyFont="1" applyAlignment="1">
      <alignment vertical="top" wrapText="1"/>
    </xf>
    <xf numFmtId="0" fontId="33" fillId="0" borderId="2" xfId="0" applyFont="1" applyBorder="1" applyAlignment="1">
      <alignment horizontal="right"/>
    </xf>
    <xf numFmtId="0" fontId="28" fillId="0" borderId="2" xfId="1" applyNumberFormat="1" applyFont="1" applyBorder="1" applyAlignment="1">
      <alignment horizontal="center"/>
    </xf>
    <xf numFmtId="3" fontId="28" fillId="0" borderId="2" xfId="1" applyNumberFormat="1" applyFont="1" applyFill="1" applyBorder="1"/>
    <xf numFmtId="3" fontId="28" fillId="0" borderId="2" xfId="1" applyNumberFormat="1" applyFont="1" applyBorder="1"/>
    <xf numFmtId="164" fontId="28" fillId="0" borderId="2" xfId="1" applyNumberFormat="1" applyFont="1" applyFill="1" applyBorder="1" applyAlignment="1">
      <alignment vertical="center"/>
    </xf>
    <xf numFmtId="0" fontId="28" fillId="0" borderId="0" xfId="1" applyNumberFormat="1" applyFont="1" applyBorder="1" applyAlignment="1">
      <alignment horizontal="center"/>
    </xf>
    <xf numFmtId="3" fontId="28" fillId="0" borderId="0" xfId="1" applyNumberFormat="1" applyFont="1" applyBorder="1"/>
    <xf numFmtId="0" fontId="35" fillId="0" borderId="0" xfId="0" applyFont="1" applyAlignment="1">
      <alignment horizontal="left" vertical="top" wrapText="1"/>
    </xf>
    <xf numFmtId="3" fontId="28" fillId="0" borderId="0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/>
    <xf numFmtId="164" fontId="28" fillId="0" borderId="15" xfId="0" applyNumberFormat="1" applyFont="1" applyBorder="1"/>
    <xf numFmtId="3" fontId="28" fillId="0" borderId="0" xfId="1" applyNumberFormat="1" applyFont="1" applyBorder="1" applyAlignment="1">
      <alignment horizontal="center"/>
    </xf>
    <xf numFmtId="3" fontId="28" fillId="0" borderId="0" xfId="1" applyNumberFormat="1" applyFont="1" applyFill="1" applyBorder="1"/>
    <xf numFmtId="0" fontId="36" fillId="0" borderId="0" xfId="0" applyFont="1" applyBorder="1"/>
    <xf numFmtId="43" fontId="36" fillId="0" borderId="0" xfId="1" applyFont="1"/>
    <xf numFmtId="166" fontId="33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8" fillId="0" borderId="0" xfId="0" applyFont="1" applyAlignment="1">
      <alignment horizontal="center" vertical="top"/>
    </xf>
    <xf numFmtId="43" fontId="38" fillId="0" borderId="0" xfId="1" applyFont="1"/>
    <xf numFmtId="43" fontId="38" fillId="0" borderId="0" xfId="0" applyNumberFormat="1" applyFont="1"/>
    <xf numFmtId="0" fontId="0" fillId="0" borderId="0" xfId="0" applyAlignment="1">
      <alignment vertical="top"/>
    </xf>
    <xf numFmtId="43" fontId="38" fillId="0" borderId="0" xfId="0" applyNumberFormat="1" applyFont="1" applyAlignment="1">
      <alignment vertical="top"/>
    </xf>
    <xf numFmtId="43" fontId="38" fillId="0" borderId="0" xfId="1" applyFont="1" applyAlignment="1">
      <alignment vertical="top"/>
    </xf>
    <xf numFmtId="0" fontId="38" fillId="0" borderId="0" xfId="0" applyFont="1"/>
    <xf numFmtId="43" fontId="36" fillId="0" borderId="0" xfId="0" applyNumberFormat="1" applyFont="1"/>
    <xf numFmtId="0" fontId="39" fillId="0" borderId="0" xfId="0" applyFont="1"/>
    <xf numFmtId="43" fontId="39" fillId="0" borderId="0" xfId="1" applyFont="1"/>
    <xf numFmtId="43" fontId="39" fillId="0" borderId="0" xfId="0" applyNumberFormat="1" applyFont="1"/>
    <xf numFmtId="43" fontId="40" fillId="0" borderId="0" xfId="1" applyFont="1" applyAlignment="1"/>
    <xf numFmtId="43" fontId="40" fillId="0" borderId="0" xfId="1" applyFont="1" applyAlignment="1">
      <alignment wrapText="1"/>
    </xf>
    <xf numFmtId="0" fontId="41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8" fillId="0" borderId="0" xfId="1" applyNumberFormat="1" applyFont="1" applyFill="1" applyBorder="1" applyAlignment="1">
      <alignment vertical="center"/>
    </xf>
    <xf numFmtId="0" fontId="44" fillId="0" borderId="0" xfId="0" applyFont="1" applyBorder="1" applyAlignment="1">
      <alignment vertical="top" wrapText="1"/>
    </xf>
    <xf numFmtId="0" fontId="32" fillId="0" borderId="20" xfId="0" applyFont="1" applyBorder="1" applyAlignment="1">
      <alignment horizontal="center"/>
    </xf>
    <xf numFmtId="164" fontId="32" fillId="0" borderId="0" xfId="1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3" fontId="33" fillId="0" borderId="0" xfId="0" applyNumberFormat="1" applyFont="1" applyBorder="1" applyAlignment="1">
      <alignment horizontal="right"/>
    </xf>
    <xf numFmtId="43" fontId="33" fillId="0" borderId="0" xfId="1" applyFont="1" applyBorder="1" applyAlignment="1">
      <alignment horizontal="right"/>
    </xf>
    <xf numFmtId="3" fontId="37" fillId="0" borderId="0" xfId="1" applyNumberFormat="1" applyFont="1" applyBorder="1" applyAlignment="1">
      <alignment vertical="top"/>
    </xf>
    <xf numFmtId="3" fontId="37" fillId="0" borderId="0" xfId="1" applyNumberFormat="1" applyFont="1" applyFill="1" applyBorder="1" applyAlignment="1">
      <alignment vertical="center"/>
    </xf>
    <xf numFmtId="164" fontId="28" fillId="0" borderId="0" xfId="1" applyNumberFormat="1" applyFont="1" applyBorder="1" applyAlignment="1">
      <alignment horizontal="center"/>
    </xf>
    <xf numFmtId="43" fontId="28" fillId="0" borderId="0" xfId="1" applyFont="1" applyBorder="1" applyAlignment="1">
      <alignment horizontal="center"/>
    </xf>
    <xf numFmtId="164" fontId="28" fillId="0" borderId="0" xfId="0" applyNumberFormat="1" applyFont="1" applyBorder="1"/>
    <xf numFmtId="3" fontId="28" fillId="0" borderId="0" xfId="1" applyNumberFormat="1" applyFont="1" applyBorder="1" applyAlignment="1"/>
    <xf numFmtId="0" fontId="26" fillId="0" borderId="0" xfId="0" applyFont="1" applyFill="1" applyAlignment="1">
      <alignment vertical="center"/>
    </xf>
    <xf numFmtId="43" fontId="0" fillId="0" borderId="0" xfId="1" applyNumberFormat="1" applyFont="1"/>
    <xf numFmtId="0" fontId="19" fillId="3" borderId="11" xfId="3" applyFont="1" applyFill="1" applyBorder="1" applyAlignment="1">
      <alignment horizontal="center" vertical="center"/>
    </xf>
    <xf numFmtId="3" fontId="8" fillId="7" borderId="10" xfId="4" applyNumberFormat="1" applyFont="1" applyFill="1" applyBorder="1" applyAlignment="1">
      <alignment vertical="center"/>
    </xf>
    <xf numFmtId="43" fontId="0" fillId="0" borderId="0" xfId="1" applyFont="1" applyFill="1"/>
    <xf numFmtId="43" fontId="5" fillId="0" borderId="0" xfId="0" applyNumberFormat="1" applyFont="1" applyFill="1" applyAlignment="1">
      <alignment vertical="center"/>
    </xf>
    <xf numFmtId="43" fontId="28" fillId="9" borderId="22" xfId="1" applyFont="1" applyFill="1" applyBorder="1" applyAlignment="1">
      <alignment horizontal="center" vertical="top"/>
    </xf>
    <xf numFmtId="43" fontId="28" fillId="9" borderId="22" xfId="1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horizontal="center" vertical="center"/>
    </xf>
    <xf numFmtId="2" fontId="6" fillId="0" borderId="2" xfId="5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4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0" fillId="2" borderId="0" xfId="0" applyFill="1" applyAlignment="1">
      <alignment horizontal="center"/>
    </xf>
    <xf numFmtId="165" fontId="5" fillId="0" borderId="0" xfId="0" applyNumberFormat="1" applyFont="1"/>
    <xf numFmtId="4" fontId="6" fillId="0" borderId="23" xfId="4" applyNumberFormat="1" applyFont="1" applyFill="1" applyBorder="1" applyAlignment="1">
      <alignment horizontal="center" vertical="center"/>
    </xf>
    <xf numFmtId="10" fontId="6" fillId="0" borderId="23" xfId="5" applyNumberFormat="1" applyFont="1" applyFill="1" applyBorder="1" applyAlignment="1">
      <alignment horizontal="center" vertical="center"/>
    </xf>
    <xf numFmtId="2" fontId="6" fillId="0" borderId="23" xfId="5" applyNumberFormat="1" applyFont="1" applyFill="1" applyBorder="1" applyAlignment="1">
      <alignment horizontal="center" vertical="center"/>
    </xf>
    <xf numFmtId="3" fontId="6" fillId="0" borderId="23" xfId="5" applyNumberFormat="1" applyFont="1" applyFill="1" applyBorder="1" applyAlignment="1">
      <alignment horizontal="center" vertical="center"/>
    </xf>
    <xf numFmtId="43" fontId="28" fillId="0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14" fontId="16" fillId="0" borderId="2" xfId="3" applyNumberFormat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justify" vertical="center" wrapText="1"/>
    </xf>
    <xf numFmtId="2" fontId="17" fillId="0" borderId="2" xfId="5" applyNumberFormat="1" applyFont="1" applyFill="1" applyBorder="1" applyAlignment="1">
      <alignment horizontal="center" vertical="center"/>
    </xf>
    <xf numFmtId="3" fontId="9" fillId="5" borderId="16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0" fontId="10" fillId="0" borderId="0" xfId="0" applyFont="1" applyFill="1" applyAlignment="1">
      <alignment vertical="center"/>
    </xf>
    <xf numFmtId="3" fontId="46" fillId="13" borderId="18" xfId="0" applyNumberFormat="1" applyFont="1" applyFill="1" applyBorder="1" applyAlignment="1">
      <alignment horizontal="center" vertical="center"/>
    </xf>
    <xf numFmtId="3" fontId="46" fillId="13" borderId="19" xfId="0" applyNumberFormat="1" applyFont="1" applyFill="1" applyBorder="1" applyAlignment="1">
      <alignment horizontal="center" vertical="center"/>
    </xf>
    <xf numFmtId="0" fontId="46" fillId="13" borderId="17" xfId="0" applyFont="1" applyFill="1" applyBorder="1" applyAlignment="1">
      <alignment horizontal="center" vertical="center"/>
    </xf>
    <xf numFmtId="0" fontId="0" fillId="0" borderId="0" xfId="0" applyBorder="1" applyAlignment="1">
      <alignment vertical="justify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5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49" fontId="6" fillId="4" borderId="23" xfId="0" applyNumberFormat="1" applyFont="1" applyFill="1" applyBorder="1" applyAlignment="1">
      <alignment horizontal="center" vertical="center"/>
    </xf>
    <xf numFmtId="3" fontId="8" fillId="0" borderId="2" xfId="8" applyNumberFormat="1" applyFont="1" applyFill="1" applyBorder="1" applyAlignment="1">
      <alignment vertical="center"/>
    </xf>
    <xf numFmtId="49" fontId="6" fillId="0" borderId="2" xfId="5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6" fillId="0" borderId="8" xfId="4" applyNumberFormat="1" applyFont="1" applyFill="1" applyBorder="1" applyAlignment="1">
      <alignment horizontal="center" vertical="center"/>
    </xf>
    <xf numFmtId="4" fontId="12" fillId="0" borderId="0" xfId="8" applyNumberFormat="1" applyFont="1" applyFill="1" applyBorder="1" applyAlignment="1">
      <alignment horizontal="center" vertical="center"/>
    </xf>
    <xf numFmtId="10" fontId="12" fillId="0" borderId="0" xfId="9" applyNumberFormat="1" applyFont="1" applyFill="1" applyBorder="1" applyAlignment="1">
      <alignment vertical="center"/>
    </xf>
    <xf numFmtId="10" fontId="12" fillId="0" borderId="0" xfId="5" applyNumberFormat="1" applyFont="1" applyFill="1" applyBorder="1" applyAlignment="1">
      <alignment horizontal="center" vertical="center" wrapText="1"/>
    </xf>
    <xf numFmtId="2" fontId="12" fillId="0" borderId="0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5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3" fontId="12" fillId="0" borderId="0" xfId="9" applyNumberFormat="1" applyFont="1" applyFill="1" applyBorder="1" applyAlignment="1">
      <alignment vertical="center"/>
    </xf>
    <xf numFmtId="43" fontId="12" fillId="0" borderId="0" xfId="5" applyNumberFormat="1" applyFont="1" applyFill="1" applyBorder="1" applyAlignment="1">
      <alignment horizontal="center" vertical="center" wrapText="1"/>
    </xf>
    <xf numFmtId="164" fontId="48" fillId="0" borderId="0" xfId="1" applyNumberFormat="1" applyFont="1" applyFill="1" applyBorder="1" applyAlignment="1">
      <alignment vertical="center"/>
    </xf>
    <xf numFmtId="43" fontId="48" fillId="0" borderId="0" xfId="1" applyFont="1" applyFill="1" applyBorder="1" applyAlignment="1">
      <alignment vertical="center"/>
    </xf>
    <xf numFmtId="0" fontId="48" fillId="0" borderId="0" xfId="3" applyFont="1" applyAlignment="1">
      <alignment horizontal="left"/>
    </xf>
    <xf numFmtId="4" fontId="11" fillId="0" borderId="0" xfId="0" applyNumberFormat="1" applyFont="1"/>
    <xf numFmtId="43" fontId="11" fillId="0" borderId="0" xfId="0" applyNumberFormat="1" applyFont="1"/>
    <xf numFmtId="2" fontId="11" fillId="0" borderId="0" xfId="0" applyNumberFormat="1" applyFont="1"/>
    <xf numFmtId="40" fontId="9" fillId="5" borderId="18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43" fontId="53" fillId="0" borderId="0" xfId="0" applyNumberFormat="1" applyFont="1" applyFill="1"/>
    <xf numFmtId="43" fontId="53" fillId="0" borderId="0" xfId="1" applyFont="1" applyFill="1"/>
    <xf numFmtId="43" fontId="2" fillId="0" borderId="0" xfId="1" applyFont="1" applyFill="1" applyAlignment="1">
      <alignment horizontal="center"/>
    </xf>
    <xf numFmtId="43" fontId="5" fillId="0" borderId="0" xfId="1" applyFont="1" applyFill="1" applyAlignment="1">
      <alignment vertical="center"/>
    </xf>
    <xf numFmtId="43" fontId="0" fillId="0" borderId="0" xfId="1" applyFont="1" applyAlignment="1">
      <alignment vertical="top"/>
    </xf>
    <xf numFmtId="43" fontId="0" fillId="0" borderId="0" xfId="0" applyNumberFormat="1" applyFill="1"/>
    <xf numFmtId="0" fontId="33" fillId="0" borderId="33" xfId="0" applyFont="1" applyFill="1" applyBorder="1" applyAlignment="1">
      <alignment vertical="center" wrapText="1"/>
    </xf>
    <xf numFmtId="3" fontId="33" fillId="0" borderId="34" xfId="1" applyNumberFormat="1" applyFont="1" applyFill="1" applyBorder="1" applyAlignment="1">
      <alignment vertical="center"/>
    </xf>
    <xf numFmtId="164" fontId="33" fillId="0" borderId="34" xfId="1" applyNumberFormat="1" applyFont="1" applyFill="1" applyBorder="1" applyAlignment="1">
      <alignment vertical="center"/>
    </xf>
    <xf numFmtId="3" fontId="34" fillId="0" borderId="35" xfId="1" applyNumberFormat="1" applyFont="1" applyFill="1" applyBorder="1" applyAlignment="1">
      <alignment vertical="center"/>
    </xf>
    <xf numFmtId="0" fontId="47" fillId="3" borderId="36" xfId="3" applyFont="1" applyFill="1" applyBorder="1" applyAlignment="1">
      <alignment horizontal="center" vertical="center" wrapText="1"/>
    </xf>
    <xf numFmtId="0" fontId="47" fillId="3" borderId="37" xfId="3" applyFont="1" applyFill="1" applyBorder="1" applyAlignment="1">
      <alignment horizontal="center" vertical="center" wrapText="1"/>
    </xf>
    <xf numFmtId="0" fontId="50" fillId="6" borderId="37" xfId="3" applyFont="1" applyFill="1" applyBorder="1" applyAlignment="1">
      <alignment horizontal="center" vertical="center" wrapText="1"/>
    </xf>
    <xf numFmtId="3" fontId="47" fillId="7" borderId="37" xfId="3" applyNumberFormat="1" applyFont="1" applyFill="1" applyBorder="1" applyAlignment="1">
      <alignment horizontal="center" vertical="center" wrapText="1"/>
    </xf>
    <xf numFmtId="3" fontId="47" fillId="3" borderId="37" xfId="3" applyNumberFormat="1" applyFont="1" applyFill="1" applyBorder="1" applyAlignment="1">
      <alignment horizontal="center" vertical="center" wrapText="1"/>
    </xf>
    <xf numFmtId="0" fontId="47" fillId="3" borderId="40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3" fontId="1" fillId="0" borderId="0" xfId="0" applyNumberFormat="1" applyFont="1"/>
    <xf numFmtId="40" fontId="9" fillId="5" borderId="19" xfId="3" applyNumberFormat="1" applyFont="1" applyFill="1" applyBorder="1" applyAlignment="1">
      <alignment horizontal="center" vertical="center"/>
    </xf>
    <xf numFmtId="14" fontId="16" fillId="0" borderId="4" xfId="3" applyNumberFormat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4" borderId="4" xfId="7" applyFont="1" applyFill="1" applyBorder="1" applyAlignment="1">
      <alignment horizontal="justify" vertical="center" wrapText="1"/>
    </xf>
    <xf numFmtId="2" fontId="17" fillId="0" borderId="4" xfId="5" applyNumberFormat="1" applyFont="1" applyFill="1" applyBorder="1" applyAlignment="1">
      <alignment horizontal="center" vertical="center"/>
    </xf>
    <xf numFmtId="10" fontId="6" fillId="0" borderId="4" xfId="5" applyNumberFormat="1" applyFont="1" applyFill="1" applyBorder="1" applyAlignment="1">
      <alignment horizontal="center" vertical="center"/>
    </xf>
    <xf numFmtId="2" fontId="6" fillId="0" borderId="4" xfId="5" applyNumberFormat="1" applyFont="1" applyFill="1" applyBorder="1" applyAlignment="1">
      <alignment horizontal="center" vertical="center"/>
    </xf>
    <xf numFmtId="3" fontId="6" fillId="0" borderId="4" xfId="5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4" fillId="3" borderId="41" xfId="0" applyFont="1" applyFill="1" applyBorder="1" applyAlignment="1">
      <alignment horizontal="center" vertical="center" wrapText="1"/>
    </xf>
    <xf numFmtId="0" fontId="54" fillId="3" borderId="42" xfId="0" applyFont="1" applyFill="1" applyBorder="1" applyAlignment="1">
      <alignment horizontal="center" vertical="center" wrapText="1"/>
    </xf>
    <xf numFmtId="3" fontId="54" fillId="3" borderId="42" xfId="0" applyNumberFormat="1" applyFont="1" applyFill="1" applyBorder="1" applyAlignment="1">
      <alignment horizontal="center" vertical="center" wrapText="1"/>
    </xf>
    <xf numFmtId="0" fontId="54" fillId="3" borderId="45" xfId="0" applyFont="1" applyFill="1" applyBorder="1" applyAlignment="1">
      <alignment horizontal="center" vertical="center" wrapText="1"/>
    </xf>
    <xf numFmtId="10" fontId="6" fillId="0" borderId="2" xfId="5" applyNumberFormat="1" applyFont="1" applyFill="1" applyBorder="1" applyAlignment="1">
      <alignment horizontal="center" vertical="center" wrapText="1"/>
    </xf>
    <xf numFmtId="164" fontId="48" fillId="0" borderId="0" xfId="4" applyNumberFormat="1" applyFont="1" applyFill="1" applyBorder="1" applyAlignment="1">
      <alignment vertical="center"/>
    </xf>
    <xf numFmtId="3" fontId="48" fillId="0" borderId="0" xfId="8" applyNumberFormat="1" applyFont="1" applyFill="1" applyBorder="1" applyAlignment="1">
      <alignment vertical="center"/>
    </xf>
    <xf numFmtId="3" fontId="12" fillId="0" borderId="0" xfId="8" applyNumberFormat="1" applyFont="1" applyFill="1" applyBorder="1" applyAlignment="1">
      <alignment vertical="center"/>
    </xf>
    <xf numFmtId="164" fontId="48" fillId="3" borderId="10" xfId="1" applyNumberFormat="1" applyFont="1" applyFill="1" applyBorder="1" applyAlignment="1">
      <alignment vertical="center"/>
    </xf>
    <xf numFmtId="4" fontId="28" fillId="0" borderId="0" xfId="1" applyNumberFormat="1" applyFont="1" applyBorder="1" applyAlignment="1">
      <alignment horizontal="center"/>
    </xf>
    <xf numFmtId="4" fontId="28" fillId="0" borderId="0" xfId="1" applyNumberFormat="1" applyFont="1" applyBorder="1"/>
    <xf numFmtId="164" fontId="28" fillId="0" borderId="14" xfId="1" applyNumberFormat="1" applyFont="1" applyFill="1" applyBorder="1" applyAlignment="1">
      <alignment vertical="center"/>
    </xf>
    <xf numFmtId="3" fontId="8" fillId="0" borderId="8" xfId="8" applyNumberFormat="1" applyFont="1" applyFill="1" applyBorder="1" applyAlignment="1">
      <alignment vertical="center"/>
    </xf>
    <xf numFmtId="10" fontId="6" fillId="0" borderId="8" xfId="5" applyNumberFormat="1" applyFont="1" applyFill="1" applyBorder="1" applyAlignment="1">
      <alignment horizontal="center" vertical="center" wrapText="1"/>
    </xf>
    <xf numFmtId="49" fontId="6" fillId="0" borderId="8" xfId="5" applyNumberFormat="1" applyFont="1" applyFill="1" applyBorder="1" applyAlignment="1">
      <alignment horizontal="center" vertical="center"/>
    </xf>
    <xf numFmtId="0" fontId="47" fillId="3" borderId="3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3" fontId="33" fillId="0" borderId="23" xfId="1" applyNumberFormat="1" applyFont="1" applyFill="1" applyBorder="1" applyAlignment="1">
      <alignment vertical="center"/>
    </xf>
    <xf numFmtId="0" fontId="15" fillId="0" borderId="0" xfId="3" applyFont="1" applyAlignment="1">
      <alignment horizontal="right"/>
    </xf>
    <xf numFmtId="43" fontId="11" fillId="0" borderId="0" xfId="0" applyNumberFormat="1" applyFont="1" applyAlignment="1"/>
    <xf numFmtId="0" fontId="22" fillId="0" borderId="2" xfId="0" applyFont="1" applyFill="1" applyBorder="1" applyAlignment="1">
      <alignment horizontal="center" vertical="center" wrapText="1"/>
    </xf>
    <xf numFmtId="0" fontId="47" fillId="3" borderId="41" xfId="3" applyFont="1" applyFill="1" applyBorder="1" applyAlignment="1">
      <alignment horizontal="center" vertical="center" wrapText="1"/>
    </xf>
    <xf numFmtId="0" fontId="47" fillId="3" borderId="42" xfId="3" applyFont="1" applyFill="1" applyBorder="1" applyAlignment="1">
      <alignment horizontal="center" vertical="center" wrapText="1"/>
    </xf>
    <xf numFmtId="0" fontId="50" fillId="6" borderId="42" xfId="3" applyFont="1" applyFill="1" applyBorder="1" applyAlignment="1">
      <alignment horizontal="center" vertical="center" wrapText="1"/>
    </xf>
    <xf numFmtId="3" fontId="47" fillId="7" borderId="42" xfId="3" applyNumberFormat="1" applyFont="1" applyFill="1" applyBorder="1" applyAlignment="1">
      <alignment horizontal="center" vertical="center" wrapText="1"/>
    </xf>
    <xf numFmtId="3" fontId="47" fillId="3" borderId="42" xfId="3" applyNumberFormat="1" applyFont="1" applyFill="1" applyBorder="1" applyAlignment="1">
      <alignment horizontal="center" vertical="center" wrapText="1"/>
    </xf>
    <xf numFmtId="0" fontId="47" fillId="3" borderId="44" xfId="0" applyFont="1" applyFill="1" applyBorder="1" applyAlignment="1">
      <alignment horizontal="center" vertical="center" wrapText="1"/>
    </xf>
    <xf numFmtId="0" fontId="47" fillId="3" borderId="45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0" fillId="0" borderId="0" xfId="0" applyNumberFormat="1"/>
    <xf numFmtId="4" fontId="0" fillId="0" borderId="0" xfId="1" applyNumberFormat="1" applyFont="1"/>
    <xf numFmtId="43" fontId="33" fillId="0" borderId="4" xfId="1" applyFont="1" applyFill="1" applyBorder="1" applyAlignment="1">
      <alignment vertical="center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4" fontId="6" fillId="0" borderId="4" xfId="4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justify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3" fontId="8" fillId="4" borderId="2" xfId="4" applyNumberFormat="1" applyFont="1" applyFill="1" applyBorder="1" applyAlignment="1">
      <alignment vertical="center"/>
    </xf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2" fontId="6" fillId="4" borderId="2" xfId="5" applyNumberFormat="1" applyFont="1" applyFill="1" applyBorder="1" applyAlignment="1">
      <alignment horizontal="center" vertical="center"/>
    </xf>
    <xf numFmtId="3" fontId="6" fillId="4" borderId="2" xfId="5" applyNumberFormat="1" applyFont="1" applyFill="1" applyBorder="1" applyAlignment="1">
      <alignment horizontal="center" vertical="center"/>
    </xf>
    <xf numFmtId="4" fontId="6" fillId="4" borderId="2" xfId="4" applyNumberFormat="1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3" fontId="8" fillId="4" borderId="32" xfId="4" applyNumberFormat="1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15" fontId="6" fillId="4" borderId="2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15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/>
    </xf>
    <xf numFmtId="15" fontId="6" fillId="4" borderId="32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49" fontId="6" fillId="4" borderId="32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justify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14" fontId="16" fillId="0" borderId="8" xfId="3" applyNumberFormat="1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6" fillId="4" borderId="8" xfId="7" applyFont="1" applyFill="1" applyBorder="1" applyAlignment="1">
      <alignment horizontal="justify" vertical="center" wrapText="1"/>
    </xf>
    <xf numFmtId="2" fontId="17" fillId="0" borderId="8" xfId="5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3" fontId="8" fillId="4" borderId="8" xfId="4" applyNumberFormat="1" applyFont="1" applyFill="1" applyBorder="1" applyAlignment="1">
      <alignment vertical="center"/>
    </xf>
    <xf numFmtId="4" fontId="6" fillId="4" borderId="8" xfId="4" applyNumberFormat="1" applyFont="1" applyFill="1" applyBorder="1" applyAlignment="1">
      <alignment horizontal="center" vertical="center"/>
    </xf>
    <xf numFmtId="10" fontId="6" fillId="4" borderId="8" xfId="5" applyNumberFormat="1" applyFont="1" applyFill="1" applyBorder="1" applyAlignment="1">
      <alignment horizontal="center" vertical="center"/>
    </xf>
    <xf numFmtId="2" fontId="6" fillId="4" borderId="8" xfId="5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43" fontId="28" fillId="9" borderId="22" xfId="1" applyFont="1" applyFill="1" applyBorder="1" applyAlignment="1">
      <alignment horizontal="center" vertical="center" wrapText="1"/>
    </xf>
    <xf numFmtId="43" fontId="28" fillId="9" borderId="22" xfId="1" applyFont="1" applyFill="1" applyBorder="1" applyAlignment="1">
      <alignment horizontal="center" vertical="top"/>
    </xf>
    <xf numFmtId="4" fontId="61" fillId="0" borderId="0" xfId="0" applyNumberFormat="1" applyFont="1"/>
    <xf numFmtId="0" fontId="0" fillId="0" borderId="0" xfId="0" applyAlignment="1">
      <alignment vertical="top" wrapText="1"/>
    </xf>
    <xf numFmtId="165" fontId="5" fillId="0" borderId="0" xfId="2" applyNumberFormat="1" applyFont="1" applyBorder="1" applyAlignment="1">
      <alignment vertical="top"/>
    </xf>
    <xf numFmtId="0" fontId="10" fillId="0" borderId="0" xfId="0" applyFont="1" applyFill="1" applyAlignment="1">
      <alignment vertical="top"/>
    </xf>
    <xf numFmtId="0" fontId="6" fillId="4" borderId="2" xfId="0" applyFont="1" applyFill="1" applyBorder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top" wrapText="1"/>
    </xf>
    <xf numFmtId="0" fontId="49" fillId="3" borderId="11" xfId="3" applyFont="1" applyFill="1" applyBorder="1" applyAlignment="1">
      <alignment horizontal="center" vertical="top"/>
    </xf>
    <xf numFmtId="0" fontId="49" fillId="0" borderId="0" xfId="3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4" fontId="60" fillId="0" borderId="23" xfId="0" applyNumberFormat="1" applyFont="1" applyFill="1" applyBorder="1" applyAlignment="1">
      <alignment horizontal="right" vertical="center"/>
    </xf>
    <xf numFmtId="4" fontId="60" fillId="0" borderId="2" xfId="0" applyNumberFormat="1" applyFont="1" applyFill="1" applyBorder="1" applyAlignment="1">
      <alignment horizontal="right" vertical="center"/>
    </xf>
    <xf numFmtId="4" fontId="28" fillId="0" borderId="0" xfId="1" applyNumberFormat="1" applyFont="1" applyFill="1" applyBorder="1" applyAlignment="1"/>
    <xf numFmtId="43" fontId="62" fillId="0" borderId="0" xfId="0" applyNumberFormat="1" applyFont="1"/>
    <xf numFmtId="0" fontId="28" fillId="0" borderId="0" xfId="1" applyNumberFormat="1" applyFont="1" applyBorder="1"/>
    <xf numFmtId="164" fontId="28" fillId="0" borderId="0" xfId="1" applyNumberFormat="1" applyFont="1" applyBorder="1"/>
    <xf numFmtId="164" fontId="5" fillId="0" borderId="0" xfId="0" applyNumberFormat="1" applyFont="1"/>
    <xf numFmtId="165" fontId="61" fillId="0" borderId="0" xfId="0" applyNumberFormat="1" applyFont="1"/>
    <xf numFmtId="0" fontId="0" fillId="0" borderId="0" xfId="0" applyBorder="1"/>
    <xf numFmtId="49" fontId="2" fillId="0" borderId="0" xfId="0" applyNumberFormat="1" applyFont="1" applyAlignment="1"/>
    <xf numFmtId="49" fontId="63" fillId="0" borderId="0" xfId="0" applyNumberFormat="1" applyFont="1" applyAlignment="1">
      <alignment horizontal="right"/>
    </xf>
    <xf numFmtId="0" fontId="49" fillId="3" borderId="11" xfId="3" applyFont="1" applyFill="1" applyBorder="1" applyAlignment="1">
      <alignment horizontal="center" vertical="center"/>
    </xf>
    <xf numFmtId="0" fontId="49" fillId="0" borderId="0" xfId="3" applyFont="1" applyFill="1" applyBorder="1" applyAlignment="1">
      <alignment horizontal="center" vertical="center"/>
    </xf>
    <xf numFmtId="43" fontId="28" fillId="0" borderId="0" xfId="1" applyFont="1" applyFill="1" applyBorder="1" applyAlignment="1"/>
    <xf numFmtId="4" fontId="33" fillId="0" borderId="0" xfId="0" applyNumberFormat="1" applyFont="1" applyBorder="1" applyAlignment="1">
      <alignment horizontal="right"/>
    </xf>
    <xf numFmtId="4" fontId="33" fillId="0" borderId="4" xfId="1" applyNumberFormat="1" applyFont="1" applyFill="1" applyBorder="1" applyAlignment="1">
      <alignment vertical="center"/>
    </xf>
    <xf numFmtId="0" fontId="46" fillId="13" borderId="50" xfId="0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2" xfId="5" applyFont="1" applyFill="1" applyBorder="1" applyAlignment="1">
      <alignment horizontal="center" vertical="center"/>
    </xf>
    <xf numFmtId="9" fontId="6" fillId="4" borderId="2" xfId="5" applyFont="1" applyFill="1" applyBorder="1" applyAlignment="1">
      <alignment horizontal="center" vertical="center"/>
    </xf>
    <xf numFmtId="9" fontId="6" fillId="4" borderId="8" xfId="5" applyFont="1" applyFill="1" applyBorder="1" applyAlignment="1">
      <alignment horizontal="center" vertical="center"/>
    </xf>
    <xf numFmtId="9" fontId="6" fillId="0" borderId="4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center"/>
    </xf>
    <xf numFmtId="43" fontId="55" fillId="0" borderId="4" xfId="1" applyFont="1" applyFill="1" applyBorder="1" applyAlignment="1">
      <alignment vertical="center"/>
    </xf>
    <xf numFmtId="43" fontId="60" fillId="0" borderId="4" xfId="1" applyFont="1" applyFill="1" applyBorder="1" applyAlignment="1">
      <alignment vertical="center"/>
    </xf>
    <xf numFmtId="43" fontId="55" fillId="0" borderId="2" xfId="1" applyFont="1" applyFill="1" applyBorder="1" applyAlignment="1">
      <alignment vertical="center"/>
    </xf>
    <xf numFmtId="43" fontId="60" fillId="0" borderId="2" xfId="1" applyFont="1" applyFill="1" applyBorder="1" applyAlignment="1">
      <alignment vertical="center"/>
    </xf>
    <xf numFmtId="43" fontId="55" fillId="0" borderId="8" xfId="1" applyFont="1" applyFill="1" applyBorder="1" applyAlignment="1">
      <alignment vertical="center"/>
    </xf>
    <xf numFmtId="43" fontId="60" fillId="0" borderId="8" xfId="1" applyFont="1" applyFill="1" applyBorder="1" applyAlignment="1">
      <alignment vertical="center"/>
    </xf>
    <xf numFmtId="9" fontId="6" fillId="0" borderId="2" xfId="9" applyFont="1" applyFill="1" applyBorder="1" applyAlignment="1">
      <alignment horizontal="center" vertical="center"/>
    </xf>
    <xf numFmtId="9" fontId="6" fillId="0" borderId="8" xfId="9" applyFont="1" applyFill="1" applyBorder="1" applyAlignment="1">
      <alignment horizontal="center" vertical="center"/>
    </xf>
    <xf numFmtId="164" fontId="61" fillId="0" borderId="0" xfId="0" applyNumberFormat="1" applyFont="1"/>
    <xf numFmtId="43" fontId="61" fillId="0" borderId="0" xfId="0" applyNumberFormat="1" applyFont="1"/>
    <xf numFmtId="0" fontId="6" fillId="0" borderId="2" xfId="0" applyFont="1" applyFill="1" applyBorder="1" applyAlignment="1">
      <alignment horizontal="center" vertical="top"/>
    </xf>
    <xf numFmtId="165" fontId="5" fillId="0" borderId="0" xfId="0" applyNumberFormat="1" applyFont="1" applyFill="1"/>
    <xf numFmtId="0" fontId="6" fillId="0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justify" vertical="center" wrapText="1"/>
    </xf>
    <xf numFmtId="3" fontId="8" fillId="0" borderId="4" xfId="4" applyNumberFormat="1" applyFont="1" applyFill="1" applyBorder="1" applyAlignment="1">
      <alignment vertical="center"/>
    </xf>
    <xf numFmtId="3" fontId="8" fillId="0" borderId="4" xfId="8" applyNumberFormat="1" applyFont="1" applyFill="1" applyBorder="1" applyAlignment="1">
      <alignment vertical="center"/>
    </xf>
    <xf numFmtId="9" fontId="6" fillId="0" borderId="4" xfId="9" applyFont="1" applyFill="1" applyBorder="1" applyAlignment="1">
      <alignment horizontal="center" vertical="center"/>
    </xf>
    <xf numFmtId="10" fontId="6" fillId="0" borderId="4" xfId="5" applyNumberFormat="1" applyFont="1" applyFill="1" applyBorder="1" applyAlignment="1">
      <alignment horizontal="center" vertical="center" wrapText="1"/>
    </xf>
    <xf numFmtId="49" fontId="6" fillId="0" borderId="4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5" fontId="6" fillId="0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justify" vertical="center" wrapText="1"/>
    </xf>
    <xf numFmtId="0" fontId="6" fillId="0" borderId="8" xfId="5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vertical="top"/>
    </xf>
    <xf numFmtId="44" fontId="0" fillId="0" borderId="0" xfId="0" applyNumberFormat="1" applyAlignment="1">
      <alignment vertical="top"/>
    </xf>
    <xf numFmtId="0" fontId="56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28" fillId="6" borderId="22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43" fontId="28" fillId="9" borderId="22" xfId="1" applyFont="1" applyFill="1" applyBorder="1" applyAlignment="1">
      <alignment horizontal="center" vertical="center"/>
    </xf>
    <xf numFmtId="43" fontId="28" fillId="10" borderId="22" xfId="1" applyFont="1" applyFill="1" applyBorder="1" applyAlignment="1">
      <alignment horizontal="center" vertical="center"/>
    </xf>
    <xf numFmtId="43" fontId="28" fillId="11" borderId="22" xfId="1" applyFont="1" applyFill="1" applyBorder="1" applyAlignment="1">
      <alignment horizontal="center" vertical="center"/>
    </xf>
    <xf numFmtId="43" fontId="29" fillId="12" borderId="22" xfId="1" applyFont="1" applyFill="1" applyBorder="1" applyAlignment="1">
      <alignment horizontal="center" vertical="center" wrapText="1"/>
    </xf>
    <xf numFmtId="43" fontId="28" fillId="6" borderId="22" xfId="1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/>
    </xf>
    <xf numFmtId="43" fontId="28" fillId="9" borderId="22" xfId="1" applyFont="1" applyFill="1" applyBorder="1" applyAlignment="1">
      <alignment horizontal="center" vertical="center" wrapText="1"/>
    </xf>
    <xf numFmtId="43" fontId="28" fillId="9" borderId="22" xfId="1" applyFont="1" applyFill="1" applyBorder="1" applyAlignment="1">
      <alignment horizontal="center" vertical="top"/>
    </xf>
    <xf numFmtId="43" fontId="31" fillId="6" borderId="22" xfId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/>
    </xf>
    <xf numFmtId="3" fontId="44" fillId="0" borderId="0" xfId="1" applyNumberFormat="1" applyFont="1" applyBorder="1" applyAlignment="1">
      <alignment horizontal="center" vertical="top"/>
    </xf>
    <xf numFmtId="3" fontId="44" fillId="0" borderId="0" xfId="1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/>
    </xf>
    <xf numFmtId="3" fontId="28" fillId="0" borderId="0" xfId="1" applyNumberFormat="1" applyFont="1" applyBorder="1" applyAlignment="1">
      <alignment horizontal="center"/>
    </xf>
    <xf numFmtId="43" fontId="28" fillId="10" borderId="22" xfId="1" applyFont="1" applyFill="1" applyBorder="1" applyAlignment="1">
      <alignment horizontal="center" vertical="center" wrapText="1"/>
    </xf>
    <xf numFmtId="43" fontId="32" fillId="0" borderId="0" xfId="1" applyFont="1" applyAlignment="1">
      <alignment horizontal="center"/>
    </xf>
    <xf numFmtId="0" fontId="35" fillId="0" borderId="0" xfId="0" applyFont="1" applyAlignment="1">
      <alignment horizontal="center"/>
    </xf>
    <xf numFmtId="43" fontId="35" fillId="0" borderId="0" xfId="1" applyFont="1" applyAlignment="1">
      <alignment horizontal="center" wrapText="1"/>
    </xf>
    <xf numFmtId="43" fontId="35" fillId="0" borderId="0" xfId="1" applyFont="1" applyAlignment="1">
      <alignment horizontal="center"/>
    </xf>
    <xf numFmtId="3" fontId="44" fillId="0" borderId="0" xfId="1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top"/>
    </xf>
    <xf numFmtId="0" fontId="38" fillId="0" borderId="0" xfId="0" applyFont="1" applyFill="1" applyAlignment="1">
      <alignment horizontal="center" vertical="top" wrapText="1"/>
    </xf>
    <xf numFmtId="0" fontId="47" fillId="3" borderId="43" xfId="0" applyFont="1" applyFill="1" applyBorder="1" applyAlignment="1">
      <alignment horizontal="center" vertical="center" wrapText="1"/>
    </xf>
    <xf numFmtId="0" fontId="47" fillId="3" borderId="44" xfId="0" applyFont="1" applyFill="1" applyBorder="1" applyAlignment="1">
      <alignment horizontal="center" vertical="center" wrapText="1"/>
    </xf>
    <xf numFmtId="17" fontId="15" fillId="0" borderId="46" xfId="3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4" xfId="2" applyNumberFormat="1" applyFont="1" applyFill="1" applyBorder="1" applyAlignment="1">
      <alignment horizontal="center"/>
    </xf>
    <xf numFmtId="165" fontId="5" fillId="0" borderId="27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0" borderId="25" xfId="2" applyNumberFormat="1" applyFont="1" applyFill="1" applyBorder="1" applyAlignment="1">
      <alignment horizontal="center"/>
    </xf>
    <xf numFmtId="165" fontId="5" fillId="0" borderId="28" xfId="2" applyNumberFormat="1" applyFont="1" applyFill="1" applyBorder="1" applyAlignment="1">
      <alignment horizontal="center"/>
    </xf>
    <xf numFmtId="165" fontId="5" fillId="0" borderId="26" xfId="2" applyNumberFormat="1" applyFont="1" applyFill="1" applyBorder="1" applyAlignment="1">
      <alignment horizontal="center"/>
    </xf>
    <xf numFmtId="165" fontId="5" fillId="0" borderId="29" xfId="2" applyNumberFormat="1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47" fillId="3" borderId="38" xfId="0" applyFont="1" applyFill="1" applyBorder="1" applyAlignment="1">
      <alignment horizontal="center" vertical="center" wrapText="1"/>
    </xf>
    <xf numFmtId="0" fontId="47" fillId="3" borderId="39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0" fontId="5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7" fillId="3" borderId="43" xfId="7" applyFont="1" applyFill="1" applyBorder="1" applyAlignment="1">
      <alignment horizontal="center" vertical="center" wrapText="1"/>
    </xf>
    <xf numFmtId="0" fontId="47" fillId="3" borderId="44" xfId="7" applyFont="1" applyFill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55" fillId="0" borderId="48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59" fillId="0" borderId="46" xfId="0" applyFont="1" applyFill="1" applyBorder="1" applyAlignment="1">
      <alignment horizontal="center"/>
    </xf>
    <xf numFmtId="0" fontId="45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</cellXfs>
  <cellStyles count="11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164223</xdr:colOff>
      <xdr:row>5</xdr:row>
      <xdr:rowOff>180647</xdr:rowOff>
    </xdr:from>
    <xdr:to>
      <xdr:col>3</xdr:col>
      <xdr:colOff>-1</xdr:colOff>
      <xdr:row>7</xdr:row>
      <xdr:rowOff>180647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542" y="1609397"/>
          <a:ext cx="4269828" cy="1642241"/>
        </a:xfrm>
        <a:prstGeom prst="rect">
          <a:avLst/>
        </a:prstGeom>
      </xdr:spPr>
    </xdr:pic>
    <xdr:clientData/>
  </xdr:twoCellAnchor>
  <xdr:twoCellAnchor editAs="oneCell">
    <xdr:from>
      <xdr:col>25</xdr:col>
      <xdr:colOff>164222</xdr:colOff>
      <xdr:row>5</xdr:row>
      <xdr:rowOff>164227</xdr:rowOff>
    </xdr:from>
    <xdr:to>
      <xdr:col>26</xdr:col>
      <xdr:colOff>1724344</xdr:colOff>
      <xdr:row>7</xdr:row>
      <xdr:rowOff>344873</xdr:rowOff>
    </xdr:to>
    <xdr:pic>
      <xdr:nvPicPr>
        <xdr:cNvPr id="6" name="Imagen 5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3532" y="1592977"/>
          <a:ext cx="3185941" cy="1822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76200</xdr:rowOff>
    </xdr:from>
    <xdr:to>
      <xdr:col>3</xdr:col>
      <xdr:colOff>304799</xdr:colOff>
      <xdr:row>2</xdr:row>
      <xdr:rowOff>466725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266700"/>
          <a:ext cx="2409825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247650</xdr:colOff>
      <xdr:row>1</xdr:row>
      <xdr:rowOff>104775</xdr:rowOff>
    </xdr:from>
    <xdr:to>
      <xdr:col>17</xdr:col>
      <xdr:colOff>723900</xdr:colOff>
      <xdr:row>2</xdr:row>
      <xdr:rowOff>485775</xdr:rowOff>
    </xdr:to>
    <xdr:pic>
      <xdr:nvPicPr>
        <xdr:cNvPr id="3" name="Imagen 2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7900" y="295275"/>
          <a:ext cx="198120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200026</xdr:rowOff>
    </xdr:from>
    <xdr:to>
      <xdr:col>2</xdr:col>
      <xdr:colOff>76200</xdr:colOff>
      <xdr:row>3</xdr:row>
      <xdr:rowOff>95250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90526"/>
          <a:ext cx="2000250" cy="895349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1</xdr:row>
      <xdr:rowOff>76200</xdr:rowOff>
    </xdr:from>
    <xdr:to>
      <xdr:col>16</xdr:col>
      <xdr:colOff>552450</xdr:colOff>
      <xdr:row>3</xdr:row>
      <xdr:rowOff>104775</xdr:rowOff>
    </xdr:to>
    <xdr:pic>
      <xdr:nvPicPr>
        <xdr:cNvPr id="6" name="Imagen 5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266700"/>
          <a:ext cx="198120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142876</xdr:rowOff>
    </xdr:from>
    <xdr:to>
      <xdr:col>2</xdr:col>
      <xdr:colOff>542925</xdr:colOff>
      <xdr:row>3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33376"/>
          <a:ext cx="2000250" cy="819149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523875</xdr:colOff>
      <xdr:row>1</xdr:row>
      <xdr:rowOff>114300</xdr:rowOff>
    </xdr:from>
    <xdr:to>
      <xdr:col>16</xdr:col>
      <xdr:colOff>533400</xdr:colOff>
      <xdr:row>3</xdr:row>
      <xdr:rowOff>28575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304800"/>
          <a:ext cx="14954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647700</xdr:colOff>
      <xdr:row>1</xdr:row>
      <xdr:rowOff>219075</xdr:rowOff>
    </xdr:from>
    <xdr:to>
      <xdr:col>16</xdr:col>
      <xdr:colOff>638175</xdr:colOff>
      <xdr:row>3</xdr:row>
      <xdr:rowOff>0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825" y="409575"/>
          <a:ext cx="1571625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123825</xdr:colOff>
      <xdr:row>1</xdr:row>
      <xdr:rowOff>180976</xdr:rowOff>
    </xdr:from>
    <xdr:to>
      <xdr:col>2</xdr:col>
      <xdr:colOff>533400</xdr:colOff>
      <xdr:row>3</xdr:row>
      <xdr:rowOff>57151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371476"/>
          <a:ext cx="20002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U59"/>
  <sheetViews>
    <sheetView zoomScale="58" zoomScaleNormal="58" workbookViewId="0">
      <pane ySplit="1" topLeftCell="A11" activePane="bottomLeft" state="frozen"/>
      <selection pane="bottomLeft" activeCell="V24" sqref="V24"/>
    </sheetView>
  </sheetViews>
  <sheetFormatPr baseColWidth="10" defaultRowHeight="15"/>
  <cols>
    <col min="1" max="1" width="10" style="45" customWidth="1"/>
    <col min="2" max="2" width="38.42578125" customWidth="1"/>
    <col min="3" max="3" width="28.140625" customWidth="1"/>
    <col min="4" max="4" width="26.7109375" customWidth="1"/>
    <col min="5" max="5" width="41.7109375" style="46" hidden="1" customWidth="1"/>
    <col min="6" max="6" width="46.140625" style="46" hidden="1" customWidth="1"/>
    <col min="7" max="7" width="35.42578125" style="46" hidden="1" customWidth="1"/>
    <col min="8" max="8" width="34.42578125" style="46" hidden="1" customWidth="1"/>
    <col min="9" max="10" width="28" style="46" hidden="1" customWidth="1"/>
    <col min="11" max="11" width="41" style="46" hidden="1" customWidth="1"/>
    <col min="12" max="12" width="36.5703125" style="46" hidden="1" customWidth="1"/>
    <col min="13" max="13" width="28.28515625" style="46" hidden="1" customWidth="1"/>
    <col min="14" max="14" width="34.42578125" style="46" hidden="1" customWidth="1"/>
    <col min="15" max="15" width="17.140625" style="46" hidden="1" customWidth="1"/>
    <col min="16" max="16" width="33.5703125" style="46" hidden="1" customWidth="1"/>
    <col min="17" max="17" width="30.7109375" style="46" hidden="1" customWidth="1"/>
    <col min="18" max="18" width="24" style="46" hidden="1" customWidth="1"/>
    <col min="19" max="19" width="27.5703125" style="46" hidden="1" customWidth="1"/>
    <col min="20" max="20" width="24" style="46" customWidth="1"/>
    <col min="21" max="21" width="28.5703125" style="46" customWidth="1"/>
    <col min="22" max="22" width="30.7109375" style="46" customWidth="1"/>
    <col min="23" max="23" width="26.7109375" style="46" customWidth="1"/>
    <col min="24" max="24" width="24" style="46" customWidth="1"/>
    <col min="25" max="26" width="24.28515625" style="46" customWidth="1"/>
    <col min="27" max="27" width="28.7109375" style="45" customWidth="1"/>
    <col min="28" max="28" width="22.28515625" style="45" customWidth="1"/>
    <col min="29" max="29" width="47.42578125" style="45" customWidth="1"/>
    <col min="30" max="30" width="37.7109375" style="45" customWidth="1"/>
    <col min="31" max="33" width="11.42578125" style="45"/>
    <col min="34" max="34" width="16.42578125" style="45" bestFit="1" customWidth="1"/>
    <col min="35" max="73" width="11.42578125" style="45"/>
  </cols>
  <sheetData>
    <row r="1" spans="1:73">
      <c r="X1" s="150"/>
    </row>
    <row r="2" spans="1:73" ht="27" customHeight="1">
      <c r="C2" s="46"/>
      <c r="D2" s="63"/>
    </row>
    <row r="3" spans="1:73" ht="27" customHeight="1">
      <c r="C3" s="46"/>
      <c r="D3" s="63"/>
    </row>
    <row r="4" spans="1:73" ht="27" customHeight="1">
      <c r="C4" s="46"/>
      <c r="D4" s="63"/>
    </row>
    <row r="6" spans="1:73" s="66" customFormat="1" ht="60.75" customHeight="1">
      <c r="A6" s="64"/>
      <c r="B6" s="396" t="s">
        <v>40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6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</row>
    <row r="7" spans="1:73" ht="68.25" customHeight="1">
      <c r="A7" s="64"/>
      <c r="B7" s="397" t="s">
        <v>41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67"/>
    </row>
    <row r="8" spans="1:73" s="66" customFormat="1" ht="42.75" customHeight="1">
      <c r="A8" s="68"/>
      <c r="B8" s="398" t="s">
        <v>42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69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</row>
    <row r="9" spans="1:73" s="66" customFormat="1" ht="45">
      <c r="A9" s="68"/>
      <c r="B9" s="399">
        <v>2022</v>
      </c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69"/>
      <c r="AC9" s="45"/>
      <c r="AD9" s="153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</row>
    <row r="10" spans="1:73" s="66" customFormat="1" ht="36">
      <c r="A10" s="68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69"/>
      <c r="AC10" s="45"/>
      <c r="AD10" s="153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</row>
    <row r="11" spans="1:73" s="66" customFormat="1" ht="36">
      <c r="A11" s="68"/>
      <c r="B11" s="70"/>
      <c r="C11" s="70"/>
      <c r="D11" s="70"/>
      <c r="E11" s="149">
        <v>141596333.78999996</v>
      </c>
      <c r="F11" s="14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69"/>
      <c r="AC11" s="45"/>
      <c r="AD11" s="153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1:73" ht="33" customHeight="1" thickBot="1">
      <c r="D12" s="284"/>
      <c r="E12" s="285"/>
      <c r="F12" s="285"/>
      <c r="G12" s="285"/>
      <c r="H12" s="285"/>
      <c r="I12" s="285"/>
      <c r="J12" s="285"/>
      <c r="K12" s="285"/>
      <c r="Z12" s="411" t="s">
        <v>455</v>
      </c>
      <c r="AA12" s="411"/>
      <c r="AC12" s="229"/>
      <c r="AD12" s="153"/>
    </row>
    <row r="13" spans="1:73" s="5" customFormat="1" ht="24" thickBot="1">
      <c r="A13" s="71"/>
      <c r="B13" s="400" t="s">
        <v>43</v>
      </c>
      <c r="C13" s="401" t="s">
        <v>44</v>
      </c>
      <c r="D13" s="401"/>
      <c r="E13" s="402" t="s">
        <v>45</v>
      </c>
      <c r="F13" s="402"/>
      <c r="G13" s="402"/>
      <c r="H13" s="402"/>
      <c r="I13" s="402"/>
      <c r="J13" s="402"/>
      <c r="K13" s="402"/>
      <c r="L13" s="403" t="s">
        <v>46</v>
      </c>
      <c r="M13" s="403"/>
      <c r="N13" s="403"/>
      <c r="O13" s="403"/>
      <c r="P13" s="403"/>
      <c r="Q13" s="403"/>
      <c r="R13" s="404" t="s">
        <v>47</v>
      </c>
      <c r="S13" s="405" t="s">
        <v>48</v>
      </c>
      <c r="T13" s="406" t="s">
        <v>49</v>
      </c>
      <c r="U13" s="406"/>
      <c r="V13" s="406"/>
      <c r="W13" s="406"/>
      <c r="X13" s="406"/>
      <c r="Y13" s="406"/>
      <c r="Z13" s="406"/>
      <c r="AA13" s="407" t="s">
        <v>1</v>
      </c>
      <c r="AB13" s="71"/>
      <c r="AC13" s="71"/>
      <c r="AD13" s="153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</row>
    <row r="14" spans="1:73" s="5" customFormat="1" ht="21.75" customHeight="1" thickBot="1">
      <c r="A14" s="71"/>
      <c r="B14" s="400"/>
      <c r="C14" s="401"/>
      <c r="D14" s="401"/>
      <c r="E14" s="408" t="s">
        <v>50</v>
      </c>
      <c r="F14" s="409" t="s">
        <v>51</v>
      </c>
      <c r="G14" s="409"/>
      <c r="H14" s="409"/>
      <c r="I14" s="333"/>
      <c r="J14" s="155"/>
      <c r="K14" s="408" t="s">
        <v>52</v>
      </c>
      <c r="L14" s="416" t="s">
        <v>53</v>
      </c>
      <c r="M14" s="416" t="s">
        <v>54</v>
      </c>
      <c r="N14" s="416" t="s">
        <v>55</v>
      </c>
      <c r="O14" s="416" t="s">
        <v>56</v>
      </c>
      <c r="P14" s="416" t="s">
        <v>57</v>
      </c>
      <c r="Q14" s="416" t="s">
        <v>58</v>
      </c>
      <c r="R14" s="404"/>
      <c r="S14" s="405"/>
      <c r="T14" s="410" t="s">
        <v>42</v>
      </c>
      <c r="U14" s="410" t="s">
        <v>59</v>
      </c>
      <c r="V14" s="410" t="s">
        <v>60</v>
      </c>
      <c r="W14" s="410" t="s">
        <v>61</v>
      </c>
      <c r="X14" s="410" t="s">
        <v>62</v>
      </c>
      <c r="Y14" s="410" t="s">
        <v>57</v>
      </c>
      <c r="Z14" s="410" t="s">
        <v>449</v>
      </c>
      <c r="AA14" s="407"/>
      <c r="AB14" s="71"/>
      <c r="AC14" s="71"/>
      <c r="AD14" s="153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</row>
    <row r="15" spans="1:73" s="73" customFormat="1" ht="75" customHeight="1" thickBot="1">
      <c r="A15" s="72"/>
      <c r="B15" s="400"/>
      <c r="C15" s="157" t="s">
        <v>63</v>
      </c>
      <c r="D15" s="157" t="s">
        <v>64</v>
      </c>
      <c r="E15" s="408"/>
      <c r="F15" s="156" t="s">
        <v>53</v>
      </c>
      <c r="G15" s="156" t="s">
        <v>65</v>
      </c>
      <c r="H15" s="156" t="s">
        <v>55</v>
      </c>
      <c r="I15" s="332" t="s">
        <v>66</v>
      </c>
      <c r="J15" s="156" t="s">
        <v>449</v>
      </c>
      <c r="K15" s="408"/>
      <c r="L15" s="416"/>
      <c r="M15" s="416"/>
      <c r="N15" s="416"/>
      <c r="O15" s="416"/>
      <c r="P15" s="416"/>
      <c r="Q15" s="416"/>
      <c r="R15" s="404"/>
      <c r="S15" s="405"/>
      <c r="T15" s="410"/>
      <c r="U15" s="410"/>
      <c r="V15" s="410"/>
      <c r="W15" s="410"/>
      <c r="X15" s="410"/>
      <c r="Y15" s="410"/>
      <c r="Z15" s="410" t="s">
        <v>449</v>
      </c>
      <c r="AA15" s="407"/>
      <c r="AB15" s="72"/>
      <c r="AC15" s="72"/>
      <c r="AD15" s="226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</row>
    <row r="16" spans="1:73" s="73" customFormat="1" ht="15.75" customHeight="1" thickBot="1">
      <c r="A16" s="72"/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9"/>
      <c r="U16" s="139"/>
      <c r="V16" s="139"/>
      <c r="W16" s="139"/>
      <c r="X16" s="139"/>
      <c r="Y16" s="139"/>
      <c r="Z16" s="139"/>
      <c r="AA16" s="140"/>
      <c r="AB16" s="72"/>
      <c r="AC16" s="72"/>
      <c r="AD16" s="226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</row>
    <row r="17" spans="1:73" s="4" customFormat="1" ht="35.1" customHeight="1">
      <c r="A17" s="74"/>
      <c r="B17" s="75" t="s">
        <v>67</v>
      </c>
      <c r="C17" s="76">
        <f>PDM!C5</f>
        <v>185485401.66999999</v>
      </c>
      <c r="D17" s="76">
        <f>PDM!$C$6</f>
        <v>181064920.57000005</v>
      </c>
      <c r="E17" s="76">
        <f>28553072.16+34384859.81+17352151.79+14148407.65+8986265.66+8273469.95+2378689.49</f>
        <v>114076916.50999999</v>
      </c>
      <c r="F17" s="358">
        <f>3217932.58+1857615.84+2783212.96+1757735.41+1777291.33+2162224.11+1725248.64+2062204.57</f>
        <v>17343465.439999998</v>
      </c>
      <c r="G17" s="76">
        <f>2687220.04+419842.86+15157757.53+4726823.53+3257801.9+259132.25+580472.05</f>
        <v>27089050.16</v>
      </c>
      <c r="H17" s="76">
        <f>57161.58+26241.09+40000.19+13183.02+24980.72+30901.74+24246.81+1159491.8</f>
        <v>1376206.95</v>
      </c>
      <c r="I17" s="286">
        <v>0</v>
      </c>
      <c r="J17" s="286">
        <v>0</v>
      </c>
      <c r="K17" s="76">
        <f>SUM(E17:J17)</f>
        <v>159885639.05999997</v>
      </c>
      <c r="L17" s="76"/>
      <c r="M17" s="76"/>
      <c r="N17" s="76"/>
      <c r="O17" s="76"/>
      <c r="P17" s="76"/>
      <c r="Q17" s="76"/>
      <c r="R17" s="76"/>
      <c r="S17" s="76"/>
      <c r="T17" s="76">
        <f>K17</f>
        <v>159885639.05999997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8">
        <f>C17-T17</f>
        <v>25599762.610000014</v>
      </c>
      <c r="AB17" s="79"/>
      <c r="AC17" s="170"/>
      <c r="AD17" s="79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</row>
    <row r="18" spans="1:73" s="4" customFormat="1" ht="69" customHeight="1">
      <c r="A18" s="74"/>
      <c r="B18" s="84" t="s">
        <v>81</v>
      </c>
      <c r="C18" s="81">
        <f>FORTAMUNDF!C7</f>
        <v>717591580.79999995</v>
      </c>
      <c r="D18" s="80">
        <f>+FORTAMUNDF!C8</f>
        <v>717207221.42999995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f t="shared" ref="K18:K19" si="0">SUM(E18:J18)</f>
        <v>0</v>
      </c>
      <c r="L18" s="81"/>
      <c r="M18" s="81"/>
      <c r="N18" s="81"/>
      <c r="O18" s="81"/>
      <c r="P18" s="81"/>
      <c r="Q18" s="81"/>
      <c r="R18" s="81"/>
      <c r="S18" s="81"/>
      <c r="T18" s="80">
        <f t="shared" ref="T18:T19" si="1">K18</f>
        <v>0</v>
      </c>
      <c r="U18" s="80">
        <v>350761145</v>
      </c>
      <c r="V18" s="80">
        <v>79275228.24000001</v>
      </c>
      <c r="W18" s="80">
        <v>4133014.1900000004</v>
      </c>
      <c r="X18" s="80">
        <v>0</v>
      </c>
      <c r="Y18" s="80">
        <v>11010546</v>
      </c>
      <c r="Z18" s="80">
        <v>0</v>
      </c>
      <c r="AA18" s="82">
        <f>C18-T18-U18-W18-X18-Z18-V18-Y18</f>
        <v>272411647.36999995</v>
      </c>
      <c r="AB18" s="170"/>
      <c r="AC18" s="224"/>
      <c r="AD18" s="225"/>
      <c r="AE18" s="74"/>
      <c r="AF18" s="74"/>
      <c r="AG18" s="74"/>
      <c r="AH18" s="85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</row>
    <row r="19" spans="1:73" s="74" customFormat="1" ht="72.75" customHeight="1">
      <c r="B19" s="271" t="s">
        <v>224</v>
      </c>
      <c r="C19" s="81">
        <f>FISMDF!C7</f>
        <v>156981495</v>
      </c>
      <c r="D19" s="80">
        <f>FISMDF!C8</f>
        <v>138467727.19999999</v>
      </c>
      <c r="E19" s="80">
        <f>2025333.05+8517983.71+12545694.19+16687043.52</f>
        <v>39776054.469999999</v>
      </c>
      <c r="F19" s="80">
        <v>0</v>
      </c>
      <c r="G19" s="80">
        <v>0</v>
      </c>
      <c r="H19" s="80">
        <f>36070.58+108152.22+159857.22+471610.84+219226.79</f>
        <v>994917.65000000014</v>
      </c>
      <c r="I19" s="80">
        <v>0</v>
      </c>
      <c r="J19" s="80">
        <v>0</v>
      </c>
      <c r="K19" s="272">
        <f t="shared" si="0"/>
        <v>40770972.119999997</v>
      </c>
      <c r="L19" s="81"/>
      <c r="M19" s="81"/>
      <c r="N19" s="81"/>
      <c r="O19" s="81"/>
      <c r="P19" s="81"/>
      <c r="Q19" s="81"/>
      <c r="R19" s="81"/>
      <c r="S19" s="81"/>
      <c r="T19" s="272">
        <f t="shared" si="1"/>
        <v>40770972.119999997</v>
      </c>
      <c r="U19" s="80">
        <v>0</v>
      </c>
      <c r="V19" s="80">
        <v>0</v>
      </c>
      <c r="W19" s="80">
        <v>0</v>
      </c>
      <c r="X19" s="80">
        <v>14018573.439999999</v>
      </c>
      <c r="Y19" s="80">
        <v>0</v>
      </c>
      <c r="Z19" s="80">
        <f>3924214.23+3924214.23</f>
        <v>7848428.46</v>
      </c>
      <c r="AA19" s="82">
        <f>C19-T19-U19-W19-X19-Z19-V19</f>
        <v>94343520.980000004</v>
      </c>
      <c r="AB19" s="83"/>
      <c r="AC19" s="79"/>
      <c r="AD19" s="79"/>
    </row>
    <row r="20" spans="1:73" s="74" customFormat="1" ht="72.75" customHeight="1" thickBot="1">
      <c r="B20" s="230" t="s">
        <v>437</v>
      </c>
      <c r="C20" s="231">
        <f>'FISMDF (BANOBRAS)'!C6:D6</f>
        <v>75789999.390000001</v>
      </c>
      <c r="D20" s="232">
        <f>'FISMDF (BANOBRAS)'!F20</f>
        <v>62105436.350000001</v>
      </c>
      <c r="E20" s="232">
        <v>439243.25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f>SUM(E20:J20)</f>
        <v>439243.25</v>
      </c>
      <c r="L20" s="231"/>
      <c r="M20" s="231"/>
      <c r="N20" s="231"/>
      <c r="O20" s="231"/>
      <c r="P20" s="231"/>
      <c r="Q20" s="231"/>
      <c r="R20" s="231"/>
      <c r="S20" s="231"/>
      <c r="T20" s="232">
        <v>0</v>
      </c>
      <c r="U20" s="232">
        <v>0</v>
      </c>
      <c r="V20" s="232">
        <v>0</v>
      </c>
      <c r="W20" s="232">
        <v>0</v>
      </c>
      <c r="X20" s="232">
        <v>0</v>
      </c>
      <c r="Y20" s="232">
        <v>0</v>
      </c>
      <c r="Z20" s="232">
        <v>0</v>
      </c>
      <c r="AA20" s="233">
        <f>C20-T20-U20-W20-X20-Z20-V20</f>
        <v>75789999.390000001</v>
      </c>
      <c r="AB20" s="83"/>
      <c r="AC20" s="79"/>
      <c r="AD20" s="79"/>
    </row>
    <row r="21" spans="1:73" s="89" customFormat="1" ht="78.75" customHeight="1" thickBot="1">
      <c r="A21" s="86"/>
      <c r="B21" s="136"/>
      <c r="C21" s="88">
        <f t="shared" ref="C21:AA21" si="2">SUM(C17:C20)</f>
        <v>1135848476.8599999</v>
      </c>
      <c r="D21" s="88">
        <f t="shared" si="2"/>
        <v>1098845305.55</v>
      </c>
      <c r="E21" s="88">
        <f t="shared" si="2"/>
        <v>154292214.22999999</v>
      </c>
      <c r="F21" s="88">
        <f t="shared" si="2"/>
        <v>17343465.439999998</v>
      </c>
      <c r="G21" s="88">
        <f t="shared" si="2"/>
        <v>27089050.16</v>
      </c>
      <c r="H21" s="88">
        <f>SUM(H17:H20)</f>
        <v>2371124.6</v>
      </c>
      <c r="I21" s="88">
        <f>SUM(I17:I20)</f>
        <v>0</v>
      </c>
      <c r="J21" s="88">
        <f>SUM(J17:J20)</f>
        <v>0</v>
      </c>
      <c r="K21" s="88">
        <f t="shared" si="2"/>
        <v>201095854.42999998</v>
      </c>
      <c r="L21" s="88">
        <f t="shared" si="2"/>
        <v>0</v>
      </c>
      <c r="M21" s="88">
        <f t="shared" si="2"/>
        <v>0</v>
      </c>
      <c r="N21" s="88">
        <f t="shared" si="2"/>
        <v>0</v>
      </c>
      <c r="O21" s="88">
        <f t="shared" si="2"/>
        <v>0</v>
      </c>
      <c r="P21" s="88">
        <f t="shared" si="2"/>
        <v>0</v>
      </c>
      <c r="Q21" s="88">
        <f t="shared" si="2"/>
        <v>0</v>
      </c>
      <c r="R21" s="88">
        <f t="shared" si="2"/>
        <v>0</v>
      </c>
      <c r="S21" s="88">
        <f t="shared" si="2"/>
        <v>0</v>
      </c>
      <c r="T21" s="88">
        <f t="shared" si="2"/>
        <v>200656611.17999998</v>
      </c>
      <c r="U21" s="88">
        <f t="shared" si="2"/>
        <v>350761145</v>
      </c>
      <c r="V21" s="266">
        <f t="shared" si="2"/>
        <v>79275228.24000001</v>
      </c>
      <c r="W21" s="266">
        <f t="shared" si="2"/>
        <v>4133014.1900000004</v>
      </c>
      <c r="X21" s="266">
        <f t="shared" si="2"/>
        <v>14018573.439999999</v>
      </c>
      <c r="Y21" s="266">
        <f t="shared" ref="Y21" si="3">SUM(Y17:Y20)</f>
        <v>11010546</v>
      </c>
      <c r="Z21" s="266">
        <f t="shared" si="2"/>
        <v>7848428.46</v>
      </c>
      <c r="AA21" s="88">
        <f t="shared" si="2"/>
        <v>468144930.34999996</v>
      </c>
      <c r="AB21" s="134"/>
      <c r="AC21" s="154"/>
      <c r="AD21" s="227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</row>
    <row r="22" spans="1:73" s="89" customFormat="1" ht="36" customHeight="1" thickTop="1">
      <c r="A22" s="86"/>
      <c r="B22" s="87"/>
      <c r="C22" s="90"/>
      <c r="D22" s="135"/>
      <c r="E22" s="91"/>
      <c r="F22" s="177"/>
      <c r="G22" s="177"/>
      <c r="H22" s="90"/>
      <c r="I22" s="91"/>
      <c r="J22" s="91"/>
      <c r="K22" s="90"/>
      <c r="L22" s="91"/>
      <c r="M22" s="91"/>
      <c r="N22" s="91"/>
      <c r="O22" s="91"/>
      <c r="P22" s="91"/>
      <c r="Q22" s="91"/>
      <c r="R22" s="91"/>
      <c r="S22" s="91"/>
      <c r="T22" s="92"/>
      <c r="U22" s="91"/>
      <c r="V22" s="91"/>
      <c r="W22" s="91"/>
      <c r="X22" s="91"/>
      <c r="Y22" s="91"/>
      <c r="Z22" s="91"/>
      <c r="AA22" s="92"/>
      <c r="AB22" s="86"/>
      <c r="AC22" s="86"/>
      <c r="AD22" s="227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</row>
    <row r="23" spans="1:73" s="4" customFormat="1" ht="35.1" customHeight="1">
      <c r="A23" s="74"/>
      <c r="B23" s="93"/>
      <c r="C23" s="94" t="s">
        <v>68</v>
      </c>
      <c r="D23" s="95">
        <v>1000</v>
      </c>
      <c r="E23" s="96">
        <f>F21</f>
        <v>17343465.439999998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8">
        <f>E23</f>
        <v>17343465.439999998</v>
      </c>
      <c r="V23" s="142"/>
      <c r="W23" s="357"/>
      <c r="X23" s="264"/>
      <c r="Y23" s="265"/>
      <c r="Z23" s="265"/>
      <c r="AA23" s="265"/>
      <c r="AB23" s="74"/>
      <c r="AC23" s="74"/>
      <c r="AD23" s="79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</row>
    <row r="24" spans="1:73" s="4" customFormat="1" ht="35.1" customHeight="1">
      <c r="A24" s="74"/>
      <c r="B24" s="101"/>
      <c r="C24" s="94" t="s">
        <v>68</v>
      </c>
      <c r="D24" s="95">
        <v>2000</v>
      </c>
      <c r="E24" s="96">
        <f>G21</f>
        <v>27089050.16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8">
        <f t="shared" ref="T24:T26" si="4">E24</f>
        <v>27089050.16</v>
      </c>
      <c r="V24" s="142"/>
      <c r="W24" s="142"/>
      <c r="X24" s="145"/>
      <c r="Y24" s="347"/>
      <c r="Z24" s="347"/>
      <c r="AA24" s="348"/>
      <c r="AB24" s="74"/>
      <c r="AC24" s="74"/>
      <c r="AD24" s="79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</row>
    <row r="25" spans="1:73" s="4" customFormat="1" ht="35.1" customHeight="1">
      <c r="A25" s="74"/>
      <c r="B25" s="101"/>
      <c r="C25" s="94" t="s">
        <v>68</v>
      </c>
      <c r="D25" s="95">
        <v>3000</v>
      </c>
      <c r="E25" s="96">
        <f>H21</f>
        <v>2371124.6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8">
        <f t="shared" si="4"/>
        <v>2371124.6</v>
      </c>
      <c r="V25" s="141"/>
      <c r="W25" s="141"/>
      <c r="X25" s="146"/>
      <c r="Y25" s="347"/>
      <c r="Z25" s="347"/>
      <c r="AA25" s="348"/>
      <c r="AB25" s="74"/>
      <c r="AC25" s="74"/>
      <c r="AD25" s="79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</row>
    <row r="26" spans="1:73" s="4" customFormat="1" ht="35.1" customHeight="1">
      <c r="A26" s="74"/>
      <c r="B26" s="101"/>
      <c r="C26" s="94" t="s">
        <v>68</v>
      </c>
      <c r="D26" s="95">
        <v>6000</v>
      </c>
      <c r="E26" s="96">
        <f>E21</f>
        <v>154292214.22999999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8">
        <f t="shared" si="4"/>
        <v>154292214.22999999</v>
      </c>
      <c r="V26" s="142"/>
      <c r="W26" s="142"/>
      <c r="X26" s="99"/>
      <c r="Y26" s="347"/>
      <c r="Z26" s="347"/>
      <c r="AA26" s="348"/>
      <c r="AB26" s="74"/>
      <c r="AC26" s="74"/>
      <c r="AD26" s="79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</row>
    <row r="27" spans="1:73" s="4" customFormat="1" ht="35.1" customHeight="1" thickBot="1">
      <c r="A27" s="74"/>
      <c r="B27" s="101"/>
      <c r="C27" s="102" t="s">
        <v>9</v>
      </c>
      <c r="D27" s="103"/>
      <c r="E27" s="103">
        <f>SUM(E23:E26)</f>
        <v>201095854.42999998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>
        <f>SUM(T23:T26)</f>
        <v>201095854.42999998</v>
      </c>
      <c r="U27" s="349"/>
      <c r="V27" s="142"/>
      <c r="W27" s="103"/>
      <c r="X27" s="105"/>
      <c r="Y27" s="347"/>
      <c r="Z27" s="347"/>
      <c r="AA27" s="349"/>
      <c r="AB27" s="74"/>
      <c r="AC27" s="74"/>
      <c r="AD27" s="79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</row>
    <row r="28" spans="1:73" s="4" customFormat="1" ht="35.1" customHeight="1" thickTop="1">
      <c r="A28" s="74"/>
      <c r="B28" s="101"/>
      <c r="C28" s="102"/>
      <c r="D28" s="103"/>
      <c r="E28" s="103"/>
      <c r="F28" s="356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47"/>
      <c r="V28" s="103"/>
      <c r="W28" s="103"/>
      <c r="X28" s="105"/>
      <c r="Y28" s="347"/>
      <c r="Z28" s="347"/>
      <c r="AA28" s="11"/>
      <c r="AB28" s="74"/>
      <c r="AC28" s="74"/>
      <c r="AD28" s="79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</row>
    <row r="29" spans="1:73" s="4" customFormat="1" ht="35.1" customHeight="1">
      <c r="A29" s="74"/>
      <c r="B29" s="101"/>
      <c r="C29" s="102"/>
      <c r="D29" s="103"/>
      <c r="E29" s="103"/>
      <c r="F29" s="345"/>
      <c r="G29" s="345"/>
      <c r="H29" s="345"/>
      <c r="I29" s="345"/>
      <c r="J29" s="356"/>
      <c r="K29" s="356"/>
      <c r="L29" s="103"/>
      <c r="M29" s="103"/>
      <c r="N29" s="103"/>
      <c r="O29" s="103"/>
      <c r="P29" s="103"/>
      <c r="Q29" s="103"/>
      <c r="R29" s="103"/>
      <c r="S29" s="103"/>
      <c r="T29" s="147"/>
      <c r="U29" s="132"/>
      <c r="V29" s="103"/>
      <c r="W29" s="103"/>
      <c r="X29" s="105"/>
      <c r="Y29" s="100"/>
      <c r="Z29" s="100"/>
      <c r="AB29" s="74"/>
      <c r="AC29" s="74"/>
      <c r="AD29" s="79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</row>
    <row r="30" spans="1:73" s="4" customFormat="1" ht="35.1" customHeight="1">
      <c r="A30" s="74"/>
      <c r="B30" s="101"/>
      <c r="C30" s="102"/>
      <c r="D30" s="103"/>
      <c r="E30" s="103"/>
      <c r="F30" s="103"/>
      <c r="G30" s="103"/>
      <c r="H30" s="103"/>
      <c r="I30" s="345"/>
      <c r="J30" s="345"/>
      <c r="K30" s="103"/>
      <c r="L30" s="103"/>
      <c r="M30" s="103"/>
      <c r="N30" s="103"/>
      <c r="O30" s="103"/>
      <c r="P30" s="103"/>
      <c r="Q30" s="103"/>
      <c r="R30" s="103"/>
      <c r="S30" s="103"/>
      <c r="T30" s="147"/>
      <c r="U30" s="11"/>
      <c r="V30" s="103"/>
      <c r="W30" s="103"/>
      <c r="X30" s="264"/>
      <c r="Y30" s="265"/>
      <c r="Z30" s="265"/>
      <c r="AB30" s="74"/>
      <c r="AC30" s="74"/>
      <c r="AD30" s="79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</row>
    <row r="31" spans="1:73" s="4" customFormat="1" ht="35.1" customHeight="1">
      <c r="A31" s="74"/>
      <c r="B31" s="414" t="s">
        <v>74</v>
      </c>
      <c r="C31" s="414"/>
      <c r="D31" s="106"/>
      <c r="E31" s="106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32"/>
      <c r="V31" s="100"/>
      <c r="W31" s="148"/>
      <c r="X31" s="415" t="s">
        <v>75</v>
      </c>
      <c r="Y31" s="415"/>
      <c r="Z31" s="415"/>
      <c r="AA31" s="415"/>
      <c r="AB31" s="74"/>
      <c r="AC31" s="74"/>
      <c r="AD31" s="79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</row>
    <row r="32" spans="1:73" s="4" customFormat="1" ht="21.75" customHeight="1">
      <c r="A32" s="74"/>
      <c r="B32" s="412" t="s">
        <v>73</v>
      </c>
      <c r="C32" s="41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32"/>
      <c r="V32" s="100"/>
      <c r="W32" s="100"/>
      <c r="X32" s="412" t="s">
        <v>69</v>
      </c>
      <c r="Y32" s="412"/>
      <c r="Z32" s="412"/>
      <c r="AA32" s="412"/>
      <c r="AB32" s="74"/>
      <c r="AC32" s="74"/>
      <c r="AD32" s="79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</row>
    <row r="33" spans="1:73" s="4" customFormat="1" ht="35.1" customHeight="1">
      <c r="A33" s="74"/>
      <c r="B33" s="421" t="s">
        <v>70</v>
      </c>
      <c r="C33" s="421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00"/>
      <c r="V33" s="100"/>
      <c r="W33" s="100"/>
      <c r="X33" s="413" t="s">
        <v>388</v>
      </c>
      <c r="Y33" s="413"/>
      <c r="Z33" s="413"/>
      <c r="AA33" s="413"/>
      <c r="AB33" s="74"/>
      <c r="AC33" s="74"/>
      <c r="AD33" s="79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</row>
    <row r="34" spans="1:73" ht="35.1" customHeight="1">
      <c r="B34" s="107"/>
      <c r="C34" s="108"/>
      <c r="D34" s="109"/>
      <c r="E34" s="106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10"/>
      <c r="U34" s="111"/>
      <c r="V34" s="111"/>
      <c r="W34" s="111"/>
      <c r="X34" s="413"/>
      <c r="Y34" s="413"/>
      <c r="Z34" s="413"/>
      <c r="AA34" s="413"/>
      <c r="AD34" s="153"/>
    </row>
    <row r="35" spans="1:73" ht="23.25" customHeight="1">
      <c r="B35" s="112"/>
      <c r="C35" s="113"/>
      <c r="D35" s="114"/>
      <c r="E35" s="106"/>
      <c r="F35" s="113"/>
      <c r="G35" s="108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422"/>
      <c r="U35" s="422"/>
      <c r="V35" s="422"/>
      <c r="W35" s="422"/>
      <c r="X35" s="422"/>
      <c r="Y35" s="422"/>
      <c r="Z35" s="422"/>
      <c r="AA35" s="111"/>
      <c r="AD35" s="153"/>
    </row>
    <row r="36" spans="1:73" s="115" customFormat="1" ht="33.75" customHeight="1">
      <c r="B36" s="112"/>
      <c r="C36" s="116"/>
      <c r="D36" s="116"/>
      <c r="E36" s="117"/>
      <c r="F36" s="81">
        <f>36070.58+108152.22</f>
        <v>144222.79999999999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423"/>
      <c r="U36" s="423"/>
      <c r="V36" s="423"/>
      <c r="W36" s="423"/>
      <c r="X36" s="423"/>
      <c r="Y36" s="423"/>
      <c r="Z36" s="423"/>
      <c r="AD36" s="228"/>
    </row>
    <row r="37" spans="1:73" ht="20.25">
      <c r="B37" s="118"/>
      <c r="C37" s="113"/>
      <c r="D37" s="119"/>
      <c r="E37" s="113"/>
      <c r="F37" s="113">
        <v>304080.02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423"/>
      <c r="U37" s="423"/>
      <c r="V37" s="423"/>
      <c r="W37" s="423"/>
      <c r="X37" s="423"/>
      <c r="Y37" s="423"/>
      <c r="Z37" s="423"/>
      <c r="AD37" s="229"/>
    </row>
    <row r="38" spans="1:73">
      <c r="B38" s="120"/>
      <c r="C38" s="121"/>
      <c r="D38" s="122"/>
      <c r="E38" s="121"/>
      <c r="F38" s="121">
        <f>F37-F36</f>
        <v>159857.22000000003</v>
      </c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73" hidden="1">
      <c r="B39" s="120"/>
      <c r="C39" s="120"/>
      <c r="D39" s="120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417"/>
      <c r="P39" s="417"/>
      <c r="Q39" s="417"/>
      <c r="R39" s="417"/>
      <c r="S39" s="417"/>
      <c r="T39" s="121"/>
      <c r="U39" s="121"/>
      <c r="V39" s="121"/>
      <c r="W39" s="121"/>
      <c r="X39" s="121"/>
      <c r="Y39" s="121"/>
      <c r="Z39" s="121"/>
    </row>
    <row r="40" spans="1:73" ht="15.75" hidden="1">
      <c r="B40" s="418"/>
      <c r="C40" s="418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3"/>
      <c r="O40" s="420" t="s">
        <v>69</v>
      </c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</row>
    <row r="41" spans="1:73" ht="15" hidden="1" customHeight="1">
      <c r="B41" s="418"/>
      <c r="C41" s="418"/>
      <c r="D41" s="120"/>
      <c r="E41" s="121"/>
      <c r="F41" s="121"/>
      <c r="G41" s="121"/>
      <c r="H41" s="121"/>
      <c r="I41" s="121"/>
      <c r="J41" s="121"/>
      <c r="K41" s="121"/>
      <c r="L41" s="121"/>
      <c r="M41" s="121"/>
      <c r="N41" s="124"/>
      <c r="O41" s="419" t="s">
        <v>71</v>
      </c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</row>
    <row r="42" spans="1:73" hidden="1">
      <c r="B42" s="120"/>
      <c r="C42" s="120"/>
      <c r="D42" s="120"/>
      <c r="E42" s="121"/>
      <c r="F42" s="121"/>
      <c r="G42" s="121"/>
      <c r="H42" s="121"/>
      <c r="I42" s="121"/>
      <c r="J42" s="121"/>
      <c r="K42" s="121"/>
      <c r="L42" s="121"/>
      <c r="M42" s="121"/>
      <c r="N42" s="124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</row>
    <row r="43" spans="1:73">
      <c r="B43" s="125"/>
      <c r="C43" s="121"/>
      <c r="D43" s="120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B43" s="126"/>
    </row>
    <row r="44" spans="1:73">
      <c r="B44" s="120"/>
      <c r="C44" s="121"/>
      <c r="D44" s="120"/>
      <c r="E44" s="121"/>
      <c r="F44" s="121">
        <v>159857.22</v>
      </c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73">
      <c r="B45" s="120"/>
      <c r="C45" s="121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5"/>
      <c r="Q45" s="125"/>
      <c r="R45" s="125"/>
      <c r="S45" s="125"/>
      <c r="T45" s="121"/>
      <c r="U45" s="121"/>
      <c r="V45" s="121"/>
      <c r="W45" s="121"/>
      <c r="X45" s="121"/>
      <c r="Y45" s="121"/>
      <c r="Z45" s="121"/>
    </row>
    <row r="46" spans="1:73">
      <c r="B46" s="120"/>
      <c r="C46" s="122"/>
      <c r="D46" s="120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73" ht="24.95" customHeight="1">
      <c r="B47" s="46"/>
      <c r="C47" s="47"/>
      <c r="L47" s="127"/>
      <c r="M47" s="127"/>
      <c r="N47" s="127"/>
      <c r="O47" s="128"/>
      <c r="P47" s="128"/>
      <c r="R47" s="128"/>
    </row>
    <row r="48" spans="1:73" ht="24.95" customHeight="1">
      <c r="L48" s="127"/>
      <c r="M48" s="127"/>
      <c r="N48" s="127"/>
      <c r="O48" s="129"/>
      <c r="P48" s="128"/>
      <c r="Q48" s="128"/>
      <c r="R48" s="128"/>
    </row>
    <row r="49" spans="2:18" ht="24.95" customHeight="1">
      <c r="L49" s="130"/>
      <c r="M49" s="130"/>
      <c r="N49" s="130"/>
      <c r="O49" s="129"/>
      <c r="P49" s="128"/>
      <c r="R49" s="128"/>
    </row>
    <row r="50" spans="2:18" ht="24.95" customHeight="1">
      <c r="L50" s="130"/>
      <c r="M50" s="130"/>
      <c r="N50" s="130"/>
      <c r="O50" s="129"/>
      <c r="P50" s="128"/>
      <c r="Q50" s="131"/>
      <c r="R50" s="128"/>
    </row>
    <row r="51" spans="2:18" ht="24.95" customHeight="1">
      <c r="Q51" s="132"/>
    </row>
    <row r="52" spans="2:18" ht="24.95" customHeight="1">
      <c r="B52" s="133"/>
      <c r="Q52" s="132"/>
    </row>
    <row r="53" spans="2:18" ht="24.95" customHeight="1">
      <c r="B53" s="46"/>
      <c r="P53" s="132"/>
      <c r="Q53" s="132"/>
    </row>
    <row r="54" spans="2:18" ht="24.95" customHeight="1">
      <c r="B54" s="47"/>
      <c r="P54" s="132"/>
    </row>
    <row r="55" spans="2:18" ht="24.95" customHeight="1">
      <c r="P55" s="132"/>
    </row>
    <row r="56" spans="2:18" ht="24.95" customHeight="1"/>
    <row r="57" spans="2:18" ht="24.95" customHeight="1"/>
    <row r="58" spans="2:18" ht="24.95" customHeight="1"/>
    <row r="59" spans="2:18" ht="24.95" customHeight="1"/>
  </sheetData>
  <mergeCells count="42">
    <mergeCell ref="O39:S39"/>
    <mergeCell ref="B41:C41"/>
    <mergeCell ref="O41:Z42"/>
    <mergeCell ref="Z14:Z15"/>
    <mergeCell ref="Q14:Q15"/>
    <mergeCell ref="T14:T15"/>
    <mergeCell ref="U14:U15"/>
    <mergeCell ref="V14:V15"/>
    <mergeCell ref="B40:C40"/>
    <mergeCell ref="O40:Z40"/>
    <mergeCell ref="W14:W15"/>
    <mergeCell ref="B32:C32"/>
    <mergeCell ref="B33:C33"/>
    <mergeCell ref="T35:Z35"/>
    <mergeCell ref="T36:Z37"/>
    <mergeCell ref="K14:K15"/>
    <mergeCell ref="X32:AA32"/>
    <mergeCell ref="X33:AA34"/>
    <mergeCell ref="B31:C31"/>
    <mergeCell ref="X31:AA31"/>
    <mergeCell ref="M14:M15"/>
    <mergeCell ref="N14:N15"/>
    <mergeCell ref="O14:O15"/>
    <mergeCell ref="P14:P15"/>
    <mergeCell ref="L14:L15"/>
    <mergeCell ref="Y14:Y15"/>
    <mergeCell ref="B6:AA6"/>
    <mergeCell ref="B7:AA7"/>
    <mergeCell ref="B8:AA8"/>
    <mergeCell ref="B9:AA9"/>
    <mergeCell ref="B13:B15"/>
    <mergeCell ref="C13:D14"/>
    <mergeCell ref="E13:K13"/>
    <mergeCell ref="L13:Q13"/>
    <mergeCell ref="R13:R15"/>
    <mergeCell ref="S13:S15"/>
    <mergeCell ref="T13:Z13"/>
    <mergeCell ref="AA13:AA15"/>
    <mergeCell ref="E14:E15"/>
    <mergeCell ref="F14:H14"/>
    <mergeCell ref="X14:X15"/>
    <mergeCell ref="Z12:AA12"/>
  </mergeCells>
  <printOptions horizontalCentered="1" verticalCentered="1"/>
  <pageMargins left="0.19685039370078741" right="0.19685039370078741" top="0" bottom="0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pane ySplit="1" topLeftCell="A2" activePane="bottomLeft" state="frozen"/>
      <selection pane="bottomLeft" activeCell="C8" sqref="C8:D8"/>
    </sheetView>
  </sheetViews>
  <sheetFormatPr baseColWidth="10" defaultRowHeight="15"/>
  <cols>
    <col min="1" max="1" width="8.85546875" customWidth="1"/>
    <col min="2" max="2" width="11" customWidth="1"/>
    <col min="3" max="3" width="13.7109375" customWidth="1"/>
    <col min="4" max="4" width="11.28515625" customWidth="1"/>
    <col min="5" max="5" width="9.28515625" customWidth="1"/>
    <col min="6" max="6" width="35.140625" customWidth="1"/>
    <col min="7" max="7" width="17.42578125" bestFit="1" customWidth="1"/>
    <col min="8" max="8" width="15.140625" bestFit="1" customWidth="1"/>
    <col min="9" max="9" width="14.42578125" bestFit="1" customWidth="1"/>
    <col min="10" max="10" width="15.42578125" customWidth="1"/>
    <col min="11" max="11" width="14.85546875" customWidth="1"/>
    <col min="12" max="12" width="8" style="10" customWidth="1"/>
    <col min="13" max="13" width="9.42578125" style="10" customWidth="1"/>
    <col min="14" max="14" width="8.28515625" customWidth="1"/>
    <col min="15" max="15" width="13.42578125" customWidth="1"/>
    <col min="16" max="16" width="12.5703125" customWidth="1"/>
    <col min="17" max="17" width="10" customWidth="1"/>
    <col min="18" max="18" width="11.28515625" style="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18">
      <c r="F1" s="2"/>
    </row>
    <row r="2" spans="1:18" ht="51" customHeight="1">
      <c r="A2" s="427"/>
      <c r="B2" s="427"/>
      <c r="C2" s="428" t="s">
        <v>18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18" ht="51" customHeight="1">
      <c r="A3" s="427"/>
      <c r="B3" s="427"/>
      <c r="C3" s="429" t="s">
        <v>76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</row>
    <row r="4" spans="1:18" ht="15.75" thickBot="1">
      <c r="A4" s="1"/>
      <c r="B4" s="1"/>
      <c r="F4" s="2"/>
      <c r="K4" s="1"/>
    </row>
    <row r="5" spans="1:18" s="4" customFormat="1" ht="24.95" customHeight="1">
      <c r="A5" s="430" t="s">
        <v>16</v>
      </c>
      <c r="B5" s="431"/>
      <c r="C5" s="432">
        <v>185485401.66999999</v>
      </c>
      <c r="D5" s="433"/>
      <c r="E5" s="8"/>
      <c r="F5" s="6"/>
      <c r="G5" s="172"/>
      <c r="H5" s="172"/>
      <c r="J5" s="48"/>
      <c r="K5" s="7"/>
      <c r="L5" s="3"/>
      <c r="M5" s="3"/>
      <c r="R5" s="5"/>
    </row>
    <row r="6" spans="1:18" s="4" customFormat="1" ht="34.5" customHeight="1">
      <c r="A6" s="438" t="s">
        <v>17</v>
      </c>
      <c r="B6" s="439"/>
      <c r="C6" s="440">
        <f>G49</f>
        <v>181064920.57000005</v>
      </c>
      <c r="D6" s="441"/>
      <c r="E6" s="8"/>
      <c r="F6" s="6"/>
      <c r="G6" s="172"/>
      <c r="H6" s="172"/>
      <c r="J6" s="49"/>
      <c r="K6" s="7"/>
      <c r="L6" s="3"/>
      <c r="M6" s="3"/>
      <c r="R6" s="5"/>
    </row>
    <row r="7" spans="1:18" s="4" customFormat="1" ht="24.95" customHeight="1">
      <c r="A7" s="434" t="s">
        <v>0</v>
      </c>
      <c r="B7" s="435"/>
      <c r="C7" s="440">
        <f>H49</f>
        <v>159885639.01999992</v>
      </c>
      <c r="D7" s="441"/>
      <c r="E7" s="8"/>
      <c r="F7" s="6"/>
      <c r="G7" s="172"/>
      <c r="H7" s="172"/>
      <c r="J7" s="50"/>
      <c r="K7" s="7"/>
      <c r="L7" s="3"/>
      <c r="M7" s="3"/>
      <c r="R7" s="5"/>
    </row>
    <row r="8" spans="1:18" s="4" customFormat="1" ht="24.95" customHeight="1" thickBot="1">
      <c r="A8" s="436" t="s">
        <v>1</v>
      </c>
      <c r="B8" s="437"/>
      <c r="C8" s="442">
        <f>C6-C7</f>
        <v>21179281.550000131</v>
      </c>
      <c r="D8" s="443"/>
      <c r="E8" s="8"/>
      <c r="F8" s="8"/>
      <c r="G8" s="6"/>
      <c r="H8" s="6"/>
      <c r="K8" s="7"/>
      <c r="L8" s="3"/>
      <c r="M8" s="3"/>
      <c r="R8" s="5"/>
    </row>
    <row r="9" spans="1:18" ht="16.5" thickTop="1" thickBot="1">
      <c r="A9" s="12"/>
      <c r="B9" s="12"/>
      <c r="C9" s="12"/>
      <c r="D9" s="12"/>
      <c r="E9" s="13"/>
      <c r="F9" s="12"/>
      <c r="G9" s="183" t="s">
        <v>2</v>
      </c>
      <c r="H9" s="184" t="s">
        <v>3</v>
      </c>
      <c r="I9" s="219" t="s">
        <v>4</v>
      </c>
      <c r="J9" s="14"/>
      <c r="K9" s="15"/>
      <c r="L9" s="15"/>
      <c r="M9" s="16"/>
      <c r="N9" s="16"/>
      <c r="O9" s="16"/>
      <c r="P9" s="17"/>
      <c r="Q9" s="426" t="s">
        <v>455</v>
      </c>
      <c r="R9" s="426"/>
    </row>
    <row r="10" spans="1:18" ht="39" thickBot="1">
      <c r="A10" s="276" t="s">
        <v>5</v>
      </c>
      <c r="B10" s="277" t="s">
        <v>6</v>
      </c>
      <c r="C10" s="277" t="s">
        <v>7</v>
      </c>
      <c r="D10" s="277" t="s">
        <v>21</v>
      </c>
      <c r="E10" s="278" t="s">
        <v>22</v>
      </c>
      <c r="F10" s="277" t="s">
        <v>8</v>
      </c>
      <c r="G10" s="279" t="s">
        <v>9</v>
      </c>
      <c r="H10" s="280" t="s">
        <v>9</v>
      </c>
      <c r="I10" s="280" t="s">
        <v>9</v>
      </c>
      <c r="J10" s="277" t="s">
        <v>10</v>
      </c>
      <c r="K10" s="277" t="s">
        <v>23</v>
      </c>
      <c r="L10" s="277" t="s">
        <v>24</v>
      </c>
      <c r="M10" s="424" t="s">
        <v>11</v>
      </c>
      <c r="N10" s="425"/>
      <c r="O10" s="281" t="s">
        <v>12</v>
      </c>
      <c r="P10" s="277" t="s">
        <v>25</v>
      </c>
      <c r="Q10" s="277" t="s">
        <v>13</v>
      </c>
      <c r="R10" s="282" t="s">
        <v>14</v>
      </c>
    </row>
    <row r="11" spans="1:18" ht="54.75" customHeight="1">
      <c r="A11" s="240" t="s">
        <v>19</v>
      </c>
      <c r="B11" s="287">
        <v>44802</v>
      </c>
      <c r="C11" s="288" t="s">
        <v>389</v>
      </c>
      <c r="D11" s="289" t="s">
        <v>27</v>
      </c>
      <c r="E11" s="290" t="s">
        <v>90</v>
      </c>
      <c r="F11" s="291" t="s">
        <v>91</v>
      </c>
      <c r="G11" s="158">
        <v>1472088.25</v>
      </c>
      <c r="H11" s="158">
        <v>964582.19000000006</v>
      </c>
      <c r="I11" s="158">
        <v>507506.05999999994</v>
      </c>
      <c r="J11" s="292" t="s">
        <v>35</v>
      </c>
      <c r="K11" s="363">
        <v>0.65524753016675463</v>
      </c>
      <c r="L11" s="363">
        <v>0.56740000000000002</v>
      </c>
      <c r="M11" s="159" t="s">
        <v>20</v>
      </c>
      <c r="N11" s="160">
        <v>1</v>
      </c>
      <c r="O11" s="161">
        <v>877190</v>
      </c>
      <c r="P11" s="241" t="s">
        <v>72</v>
      </c>
      <c r="Q11" s="241" t="s">
        <v>72</v>
      </c>
      <c r="R11" s="242" t="s">
        <v>72</v>
      </c>
    </row>
    <row r="12" spans="1:18" ht="71.25">
      <c r="A12" s="304" t="s">
        <v>19</v>
      </c>
      <c r="B12" s="305">
        <v>44545</v>
      </c>
      <c r="C12" s="306" t="s">
        <v>481</v>
      </c>
      <c r="D12" s="307" t="s">
        <v>27</v>
      </c>
      <c r="E12" s="294" t="s">
        <v>177</v>
      </c>
      <c r="F12" s="308" t="s">
        <v>77</v>
      </c>
      <c r="G12" s="295">
        <v>91272.28</v>
      </c>
      <c r="H12" s="295">
        <v>91272.28</v>
      </c>
      <c r="I12" s="295">
        <v>0</v>
      </c>
      <c r="J12" s="296" t="s">
        <v>35</v>
      </c>
      <c r="K12" s="364">
        <v>1</v>
      </c>
      <c r="L12" s="364">
        <v>1</v>
      </c>
      <c r="M12" s="297" t="s">
        <v>20</v>
      </c>
      <c r="N12" s="298">
        <v>1</v>
      </c>
      <c r="O12" s="299">
        <v>877190</v>
      </c>
      <c r="P12" s="301" t="s">
        <v>72</v>
      </c>
      <c r="Q12" s="301" t="s">
        <v>72</v>
      </c>
      <c r="R12" s="302" t="s">
        <v>72</v>
      </c>
    </row>
    <row r="13" spans="1:18" ht="71.25">
      <c r="A13" s="162" t="s">
        <v>19</v>
      </c>
      <c r="B13" s="195">
        <v>44769</v>
      </c>
      <c r="C13" s="196" t="s">
        <v>313</v>
      </c>
      <c r="D13" s="222" t="s">
        <v>27</v>
      </c>
      <c r="E13" s="197" t="s">
        <v>92</v>
      </c>
      <c r="F13" s="293" t="s">
        <v>93</v>
      </c>
      <c r="G13" s="158">
        <v>13433928.380000001</v>
      </c>
      <c r="H13" s="158">
        <v>10006364.140000001</v>
      </c>
      <c r="I13" s="158">
        <v>3427564.24</v>
      </c>
      <c r="J13" s="173" t="s">
        <v>35</v>
      </c>
      <c r="K13" s="363">
        <v>0.74485763634836355</v>
      </c>
      <c r="L13" s="363">
        <v>0.68969999999999998</v>
      </c>
      <c r="M13" s="174" t="s">
        <v>20</v>
      </c>
      <c r="N13" s="175">
        <v>1</v>
      </c>
      <c r="O13" s="176">
        <v>877190</v>
      </c>
      <c r="P13" s="163" t="s">
        <v>72</v>
      </c>
      <c r="Q13" s="163" t="s">
        <v>72</v>
      </c>
      <c r="R13" s="164" t="s">
        <v>72</v>
      </c>
    </row>
    <row r="14" spans="1:18" ht="57">
      <c r="A14" s="223" t="s">
        <v>19</v>
      </c>
      <c r="B14" s="195">
        <v>44802</v>
      </c>
      <c r="C14" s="165" t="s">
        <v>390</v>
      </c>
      <c r="D14" s="166" t="s">
        <v>27</v>
      </c>
      <c r="E14" s="294" t="s">
        <v>94</v>
      </c>
      <c r="F14" s="283" t="s">
        <v>95</v>
      </c>
      <c r="G14" s="158">
        <v>2677500</v>
      </c>
      <c r="H14" s="158">
        <v>2016903.19</v>
      </c>
      <c r="I14" s="158">
        <v>660596.81000000006</v>
      </c>
      <c r="J14" s="167" t="s">
        <v>35</v>
      </c>
      <c r="K14" s="363">
        <v>0.75327850233426696</v>
      </c>
      <c r="L14" s="363">
        <v>0.70930000000000004</v>
      </c>
      <c r="M14" s="159" t="s">
        <v>20</v>
      </c>
      <c r="N14" s="160">
        <v>1</v>
      </c>
      <c r="O14" s="161">
        <v>877190</v>
      </c>
      <c r="P14" s="163" t="s">
        <v>72</v>
      </c>
      <c r="Q14" s="163" t="s">
        <v>72</v>
      </c>
      <c r="R14" s="164" t="s">
        <v>72</v>
      </c>
    </row>
    <row r="15" spans="1:18" ht="57">
      <c r="A15" s="223" t="s">
        <v>19</v>
      </c>
      <c r="B15" s="195">
        <v>44802</v>
      </c>
      <c r="C15" s="165" t="s">
        <v>391</v>
      </c>
      <c r="D15" s="166" t="s">
        <v>27</v>
      </c>
      <c r="E15" s="294" t="s">
        <v>96</v>
      </c>
      <c r="F15" s="283" t="s">
        <v>97</v>
      </c>
      <c r="G15" s="158">
        <v>1041982</v>
      </c>
      <c r="H15" s="158">
        <v>290136.40000000002</v>
      </c>
      <c r="I15" s="158">
        <v>751845.6</v>
      </c>
      <c r="J15" s="167" t="s">
        <v>35</v>
      </c>
      <c r="K15" s="363">
        <v>0.27844665262931606</v>
      </c>
      <c r="L15" s="363">
        <v>0.30009999999999998</v>
      </c>
      <c r="M15" s="159" t="s">
        <v>20</v>
      </c>
      <c r="N15" s="160">
        <v>1</v>
      </c>
      <c r="O15" s="161">
        <v>877190</v>
      </c>
      <c r="P15" s="163" t="s">
        <v>72</v>
      </c>
      <c r="Q15" s="163" t="s">
        <v>72</v>
      </c>
      <c r="R15" s="164" t="s">
        <v>72</v>
      </c>
    </row>
    <row r="16" spans="1:18" ht="57">
      <c r="A16" s="309" t="s">
        <v>19</v>
      </c>
      <c r="B16" s="310">
        <v>44518</v>
      </c>
      <c r="C16" s="306" t="s">
        <v>482</v>
      </c>
      <c r="D16" s="307" t="s">
        <v>36</v>
      </c>
      <c r="E16" s="294" t="s">
        <v>178</v>
      </c>
      <c r="F16" s="308" t="s">
        <v>78</v>
      </c>
      <c r="G16" s="295">
        <v>248735.9</v>
      </c>
      <c r="H16" s="295">
        <v>248735.9</v>
      </c>
      <c r="I16" s="295">
        <v>0</v>
      </c>
      <c r="J16" s="296" t="s">
        <v>35</v>
      </c>
      <c r="K16" s="364">
        <v>1</v>
      </c>
      <c r="L16" s="364">
        <v>1</v>
      </c>
      <c r="M16" s="297" t="s">
        <v>20</v>
      </c>
      <c r="N16" s="298">
        <v>1</v>
      </c>
      <c r="O16" s="299">
        <v>877190</v>
      </c>
      <c r="P16" s="301" t="s">
        <v>72</v>
      </c>
      <c r="Q16" s="301" t="s">
        <v>72</v>
      </c>
      <c r="R16" s="302" t="s">
        <v>72</v>
      </c>
    </row>
    <row r="17" spans="1:18" ht="57">
      <c r="A17" s="223" t="s">
        <v>19</v>
      </c>
      <c r="B17" s="195">
        <v>44769</v>
      </c>
      <c r="C17" s="165" t="s">
        <v>290</v>
      </c>
      <c r="D17" s="166" t="s">
        <v>37</v>
      </c>
      <c r="E17" s="168" t="s">
        <v>98</v>
      </c>
      <c r="F17" s="283" t="s">
        <v>99</v>
      </c>
      <c r="G17" s="295">
        <v>24679338.309999999</v>
      </c>
      <c r="H17" s="295">
        <v>20994476.960000001</v>
      </c>
      <c r="I17" s="158">
        <v>3684861.3499999978</v>
      </c>
      <c r="J17" s="296" t="s">
        <v>30</v>
      </c>
      <c r="K17" s="364">
        <v>0.85069043165930824</v>
      </c>
      <c r="L17" s="364">
        <v>0.83730000000000004</v>
      </c>
      <c r="M17" s="297" t="s">
        <v>20</v>
      </c>
      <c r="N17" s="298">
        <v>1</v>
      </c>
      <c r="O17" s="299">
        <v>877190</v>
      </c>
      <c r="P17" s="163" t="s">
        <v>72</v>
      </c>
      <c r="Q17" s="163" t="s">
        <v>72</v>
      </c>
      <c r="R17" s="164" t="s">
        <v>72</v>
      </c>
    </row>
    <row r="18" spans="1:18" ht="99.75">
      <c r="A18" s="223" t="s">
        <v>19</v>
      </c>
      <c r="B18" s="195">
        <v>44742</v>
      </c>
      <c r="C18" s="165" t="s">
        <v>271</v>
      </c>
      <c r="D18" s="166" t="s">
        <v>37</v>
      </c>
      <c r="E18" s="168" t="s">
        <v>100</v>
      </c>
      <c r="F18" s="283" t="s">
        <v>101</v>
      </c>
      <c r="G18" s="295">
        <v>7273741.9699999997</v>
      </c>
      <c r="H18" s="295">
        <v>5834207.5599999996</v>
      </c>
      <c r="I18" s="158">
        <v>1439534.4100000001</v>
      </c>
      <c r="J18" s="296" t="s">
        <v>35</v>
      </c>
      <c r="K18" s="364">
        <v>0.80209163097381631</v>
      </c>
      <c r="L18" s="364">
        <v>0.83660000000000001</v>
      </c>
      <c r="M18" s="297" t="s">
        <v>20</v>
      </c>
      <c r="N18" s="298">
        <v>1</v>
      </c>
      <c r="O18" s="299">
        <v>877190</v>
      </c>
      <c r="P18" s="163" t="s">
        <v>72</v>
      </c>
      <c r="Q18" s="163" t="s">
        <v>72</v>
      </c>
      <c r="R18" s="164" t="s">
        <v>72</v>
      </c>
    </row>
    <row r="19" spans="1:18" ht="85.5">
      <c r="A19" s="223" t="s">
        <v>19</v>
      </c>
      <c r="B19" s="195">
        <v>44785</v>
      </c>
      <c r="C19" s="165" t="s">
        <v>392</v>
      </c>
      <c r="D19" s="166" t="s">
        <v>27</v>
      </c>
      <c r="E19" s="168" t="s">
        <v>102</v>
      </c>
      <c r="F19" s="283" t="s">
        <v>103</v>
      </c>
      <c r="G19" s="295">
        <v>952298.43</v>
      </c>
      <c r="H19" s="295">
        <v>206057.90999999997</v>
      </c>
      <c r="I19" s="158">
        <v>746240.52</v>
      </c>
      <c r="J19" s="296" t="s">
        <v>35</v>
      </c>
      <c r="K19" s="364">
        <v>0.21637955446382492</v>
      </c>
      <c r="L19" s="364">
        <v>0.14199999999999999</v>
      </c>
      <c r="M19" s="297" t="s">
        <v>20</v>
      </c>
      <c r="N19" s="298">
        <v>1</v>
      </c>
      <c r="O19" s="299">
        <v>877190</v>
      </c>
      <c r="P19" s="163" t="s">
        <v>72</v>
      </c>
      <c r="Q19" s="163" t="s">
        <v>72</v>
      </c>
      <c r="R19" s="164" t="s">
        <v>72</v>
      </c>
    </row>
    <row r="20" spans="1:18" ht="57">
      <c r="A20" s="223" t="s">
        <v>19</v>
      </c>
      <c r="B20" s="195">
        <v>44802</v>
      </c>
      <c r="C20" s="165" t="s">
        <v>393</v>
      </c>
      <c r="D20" s="166" t="s">
        <v>27</v>
      </c>
      <c r="E20" s="168" t="s">
        <v>104</v>
      </c>
      <c r="F20" s="283" t="s">
        <v>105</v>
      </c>
      <c r="G20" s="295">
        <v>3878000</v>
      </c>
      <c r="H20" s="295">
        <v>2148406.25</v>
      </c>
      <c r="I20" s="158">
        <v>1729593.75</v>
      </c>
      <c r="J20" s="296" t="s">
        <v>35</v>
      </c>
      <c r="K20" s="364">
        <v>0.55399851727694693</v>
      </c>
      <c r="L20" s="364">
        <v>0.4748</v>
      </c>
      <c r="M20" s="297" t="s">
        <v>20</v>
      </c>
      <c r="N20" s="298">
        <v>1</v>
      </c>
      <c r="O20" s="299">
        <v>877190</v>
      </c>
      <c r="P20" s="163" t="s">
        <v>72</v>
      </c>
      <c r="Q20" s="163" t="s">
        <v>72</v>
      </c>
      <c r="R20" s="164" t="s">
        <v>72</v>
      </c>
    </row>
    <row r="21" spans="1:18" ht="42.75">
      <c r="A21" s="223" t="s">
        <v>19</v>
      </c>
      <c r="B21" s="195">
        <v>44595</v>
      </c>
      <c r="C21" s="165" t="s">
        <v>106</v>
      </c>
      <c r="D21" s="166" t="s">
        <v>36</v>
      </c>
      <c r="E21" s="168" t="s">
        <v>107</v>
      </c>
      <c r="F21" s="283" t="s">
        <v>108</v>
      </c>
      <c r="G21" s="295">
        <v>256250</v>
      </c>
      <c r="H21" s="295">
        <v>240525.05000000002</v>
      </c>
      <c r="I21" s="158">
        <v>15724.949999999983</v>
      </c>
      <c r="J21" s="296" t="s">
        <v>35</v>
      </c>
      <c r="K21" s="364">
        <v>0.93863434146341473</v>
      </c>
      <c r="L21" s="364">
        <v>0.92159999999999997</v>
      </c>
      <c r="M21" s="297" t="s">
        <v>20</v>
      </c>
      <c r="N21" s="298">
        <v>1</v>
      </c>
      <c r="O21" s="299">
        <v>877190</v>
      </c>
      <c r="P21" s="163" t="s">
        <v>72</v>
      </c>
      <c r="Q21" s="163" t="s">
        <v>72</v>
      </c>
      <c r="R21" s="164" t="s">
        <v>72</v>
      </c>
    </row>
    <row r="22" spans="1:18" ht="342">
      <c r="A22" s="223" t="s">
        <v>19</v>
      </c>
      <c r="B22" s="195">
        <v>44785</v>
      </c>
      <c r="C22" s="165" t="s">
        <v>394</v>
      </c>
      <c r="D22" s="166" t="s">
        <v>37</v>
      </c>
      <c r="E22" s="168" t="s">
        <v>109</v>
      </c>
      <c r="F22" s="283" t="s">
        <v>179</v>
      </c>
      <c r="G22" s="295">
        <v>99881051.159999996</v>
      </c>
      <c r="H22" s="295">
        <v>99881051.160000011</v>
      </c>
      <c r="I22" s="158">
        <v>0</v>
      </c>
      <c r="J22" s="300" t="s">
        <v>110</v>
      </c>
      <c r="K22" s="364">
        <v>1.0000000000000002</v>
      </c>
      <c r="L22" s="364">
        <v>1</v>
      </c>
      <c r="M22" s="297" t="s">
        <v>20</v>
      </c>
      <c r="N22" s="298">
        <v>1</v>
      </c>
      <c r="O22" s="299">
        <v>877190</v>
      </c>
      <c r="P22" s="300" t="s">
        <v>111</v>
      </c>
      <c r="Q22" s="301" t="s">
        <v>395</v>
      </c>
      <c r="R22" s="302" t="s">
        <v>112</v>
      </c>
    </row>
    <row r="23" spans="1:18" ht="71.25">
      <c r="A23" s="309" t="s">
        <v>19</v>
      </c>
      <c r="B23" s="310">
        <v>44536</v>
      </c>
      <c r="C23" s="306" t="s">
        <v>483</v>
      </c>
      <c r="D23" s="307" t="s">
        <v>27</v>
      </c>
      <c r="E23" s="294" t="s">
        <v>38</v>
      </c>
      <c r="F23" s="311" t="s">
        <v>79</v>
      </c>
      <c r="G23" s="295">
        <v>2687220</v>
      </c>
      <c r="H23" s="295">
        <v>2687220</v>
      </c>
      <c r="I23" s="295">
        <v>0</v>
      </c>
      <c r="J23" s="296" t="s">
        <v>35</v>
      </c>
      <c r="K23" s="364">
        <v>1</v>
      </c>
      <c r="L23" s="364">
        <v>1</v>
      </c>
      <c r="M23" s="297" t="s">
        <v>20</v>
      </c>
      <c r="N23" s="298">
        <v>1</v>
      </c>
      <c r="O23" s="299">
        <v>877190</v>
      </c>
      <c r="P23" s="301" t="s">
        <v>72</v>
      </c>
      <c r="Q23" s="301" t="s">
        <v>72</v>
      </c>
      <c r="R23" s="302" t="s">
        <v>72</v>
      </c>
    </row>
    <row r="24" spans="1:18" ht="57">
      <c r="A24" s="304" t="s">
        <v>19</v>
      </c>
      <c r="B24" s="312">
        <v>44536</v>
      </c>
      <c r="C24" s="313" t="s">
        <v>484</v>
      </c>
      <c r="D24" s="314" t="s">
        <v>37</v>
      </c>
      <c r="E24" s="315" t="s">
        <v>39</v>
      </c>
      <c r="F24" s="316" t="s">
        <v>80</v>
      </c>
      <c r="G24" s="295">
        <v>79834.679999999993</v>
      </c>
      <c r="H24" s="295">
        <v>79834.679999999993</v>
      </c>
      <c r="I24" s="295">
        <v>0</v>
      </c>
      <c r="J24" s="296" t="s">
        <v>35</v>
      </c>
      <c r="K24" s="364">
        <v>1</v>
      </c>
      <c r="L24" s="364">
        <v>1</v>
      </c>
      <c r="M24" s="297" t="s">
        <v>20</v>
      </c>
      <c r="N24" s="298">
        <v>1</v>
      </c>
      <c r="O24" s="299">
        <v>877190</v>
      </c>
      <c r="P24" s="301" t="s">
        <v>72</v>
      </c>
      <c r="Q24" s="301" t="s">
        <v>72</v>
      </c>
      <c r="R24" s="302" t="s">
        <v>72</v>
      </c>
    </row>
    <row r="25" spans="1:18" ht="57">
      <c r="A25" s="223" t="s">
        <v>19</v>
      </c>
      <c r="B25" s="195">
        <v>44823</v>
      </c>
      <c r="C25" s="165" t="s">
        <v>456</v>
      </c>
      <c r="D25" s="166" t="s">
        <v>27</v>
      </c>
      <c r="E25" s="294" t="s">
        <v>114</v>
      </c>
      <c r="F25" s="283" t="s">
        <v>457</v>
      </c>
      <c r="G25" s="343">
        <v>1587031.6</v>
      </c>
      <c r="H25" s="344">
        <v>669372.79</v>
      </c>
      <c r="I25" s="158">
        <v>917658.81</v>
      </c>
      <c r="J25" s="296" t="s">
        <v>110</v>
      </c>
      <c r="K25" s="364">
        <v>0.42177659852519633</v>
      </c>
      <c r="L25" s="364">
        <v>1</v>
      </c>
      <c r="M25" s="297" t="s">
        <v>20</v>
      </c>
      <c r="N25" s="298">
        <v>1</v>
      </c>
      <c r="O25" s="299">
        <v>1200</v>
      </c>
      <c r="P25" s="163" t="s">
        <v>374</v>
      </c>
      <c r="Q25" s="163" t="s">
        <v>187</v>
      </c>
      <c r="R25" s="164" t="s">
        <v>188</v>
      </c>
    </row>
    <row r="26" spans="1:18" ht="71.25">
      <c r="A26" s="223" t="s">
        <v>19</v>
      </c>
      <c r="B26" s="195">
        <v>44790</v>
      </c>
      <c r="C26" s="165" t="s">
        <v>396</v>
      </c>
      <c r="D26" s="166" t="s">
        <v>27</v>
      </c>
      <c r="E26" s="294" t="s">
        <v>115</v>
      </c>
      <c r="F26" s="283" t="s">
        <v>116</v>
      </c>
      <c r="G26" s="303">
        <v>2699890.64</v>
      </c>
      <c r="H26" s="295">
        <v>2699890.64</v>
      </c>
      <c r="I26" s="158">
        <v>0</v>
      </c>
      <c r="J26" s="296" t="s">
        <v>110</v>
      </c>
      <c r="K26" s="364">
        <v>1</v>
      </c>
      <c r="L26" s="364">
        <v>1</v>
      </c>
      <c r="M26" s="297" t="s">
        <v>20</v>
      </c>
      <c r="N26" s="298">
        <v>1</v>
      </c>
      <c r="O26" s="299">
        <v>450</v>
      </c>
      <c r="P26" s="163" t="s">
        <v>189</v>
      </c>
      <c r="Q26" s="163" t="s">
        <v>180</v>
      </c>
      <c r="R26" s="164" t="s">
        <v>181</v>
      </c>
    </row>
    <row r="27" spans="1:18" ht="71.25">
      <c r="A27" s="223" t="s">
        <v>19</v>
      </c>
      <c r="B27" s="195">
        <v>44823</v>
      </c>
      <c r="C27" s="195" t="s">
        <v>458</v>
      </c>
      <c r="D27" s="165" t="s">
        <v>27</v>
      </c>
      <c r="E27" s="166" t="s">
        <v>117</v>
      </c>
      <c r="F27" s="330" t="s">
        <v>459</v>
      </c>
      <c r="G27" s="303">
        <v>705434.41</v>
      </c>
      <c r="H27" s="303">
        <v>705434.41</v>
      </c>
      <c r="I27" s="158">
        <v>0</v>
      </c>
      <c r="J27" s="296" t="s">
        <v>110</v>
      </c>
      <c r="K27" s="364">
        <v>1</v>
      </c>
      <c r="L27" s="364">
        <v>1</v>
      </c>
      <c r="M27" s="297" t="s">
        <v>20</v>
      </c>
      <c r="N27" s="298">
        <v>1</v>
      </c>
      <c r="O27" s="299">
        <v>450</v>
      </c>
      <c r="P27" s="163" t="s">
        <v>182</v>
      </c>
      <c r="Q27" s="163" t="s">
        <v>397</v>
      </c>
      <c r="R27" s="164" t="s">
        <v>183</v>
      </c>
    </row>
    <row r="28" spans="1:18" ht="42.75">
      <c r="A28" s="223" t="s">
        <v>19</v>
      </c>
      <c r="B28" s="195">
        <v>44663</v>
      </c>
      <c r="C28" s="165" t="s">
        <v>184</v>
      </c>
      <c r="D28" s="166" t="s">
        <v>27</v>
      </c>
      <c r="E28" s="294" t="s">
        <v>185</v>
      </c>
      <c r="F28" s="283" t="s">
        <v>186</v>
      </c>
      <c r="G28" s="295">
        <v>2000000</v>
      </c>
      <c r="H28" s="295">
        <v>1016759.76</v>
      </c>
      <c r="I28" s="158">
        <v>983240.24</v>
      </c>
      <c r="J28" s="296" t="s">
        <v>110</v>
      </c>
      <c r="K28" s="364">
        <v>0.50837988000000001</v>
      </c>
      <c r="L28" s="364">
        <v>0.74980000000000002</v>
      </c>
      <c r="M28" s="297" t="s">
        <v>20</v>
      </c>
      <c r="N28" s="298">
        <v>1</v>
      </c>
      <c r="O28" s="299">
        <v>877190</v>
      </c>
      <c r="P28" s="163" t="s">
        <v>72</v>
      </c>
      <c r="Q28" s="163" t="s">
        <v>72</v>
      </c>
      <c r="R28" s="164" t="s">
        <v>72</v>
      </c>
    </row>
    <row r="29" spans="1:18" ht="71.25">
      <c r="A29" s="223" t="s">
        <v>19</v>
      </c>
      <c r="B29" s="195">
        <v>44818</v>
      </c>
      <c r="C29" s="165" t="s">
        <v>460</v>
      </c>
      <c r="D29" s="166" t="s">
        <v>27</v>
      </c>
      <c r="E29" s="294" t="s">
        <v>190</v>
      </c>
      <c r="F29" s="283" t="s">
        <v>461</v>
      </c>
      <c r="G29" s="295">
        <v>1519775.78</v>
      </c>
      <c r="H29" s="295">
        <v>1382208.31</v>
      </c>
      <c r="I29" s="158">
        <v>137567.46999999997</v>
      </c>
      <c r="J29" s="296" t="s">
        <v>110</v>
      </c>
      <c r="K29" s="364">
        <v>0.90948173289088741</v>
      </c>
      <c r="L29" s="364">
        <v>1</v>
      </c>
      <c r="M29" s="297" t="s">
        <v>20</v>
      </c>
      <c r="N29" s="298">
        <v>1</v>
      </c>
      <c r="O29" s="299">
        <v>1100000</v>
      </c>
      <c r="P29" s="163" t="s">
        <v>375</v>
      </c>
      <c r="Q29" s="163" t="s">
        <v>398</v>
      </c>
      <c r="R29" s="164" t="s">
        <v>376</v>
      </c>
    </row>
    <row r="30" spans="1:18" ht="99.75">
      <c r="A30" s="223" t="s">
        <v>19</v>
      </c>
      <c r="B30" s="195">
        <v>44831</v>
      </c>
      <c r="C30" s="165" t="s">
        <v>462</v>
      </c>
      <c r="D30" s="166" t="s">
        <v>37</v>
      </c>
      <c r="E30" s="294" t="s">
        <v>191</v>
      </c>
      <c r="F30" s="283" t="s">
        <v>463</v>
      </c>
      <c r="G30" s="295">
        <v>1061931.32</v>
      </c>
      <c r="H30" s="295">
        <v>1061931.32</v>
      </c>
      <c r="I30" s="158">
        <v>0</v>
      </c>
      <c r="J30" s="296" t="s">
        <v>110</v>
      </c>
      <c r="K30" s="364">
        <v>1</v>
      </c>
      <c r="L30" s="364">
        <v>1</v>
      </c>
      <c r="M30" s="297" t="s">
        <v>20</v>
      </c>
      <c r="N30" s="298">
        <v>1</v>
      </c>
      <c r="O30" s="299">
        <v>450</v>
      </c>
      <c r="P30" s="163" t="s">
        <v>182</v>
      </c>
      <c r="Q30" s="163" t="s">
        <v>399</v>
      </c>
      <c r="R30" s="164" t="s">
        <v>377</v>
      </c>
    </row>
    <row r="31" spans="1:18" ht="114">
      <c r="A31" s="223" t="s">
        <v>19</v>
      </c>
      <c r="B31" s="195">
        <v>44705</v>
      </c>
      <c r="C31" s="165" t="s">
        <v>192</v>
      </c>
      <c r="D31" s="166" t="s">
        <v>37</v>
      </c>
      <c r="E31" s="294" t="s">
        <v>193</v>
      </c>
      <c r="F31" s="283" t="s">
        <v>194</v>
      </c>
      <c r="G31" s="295">
        <v>970335.87</v>
      </c>
      <c r="H31" s="295">
        <v>937371.89</v>
      </c>
      <c r="I31" s="158">
        <v>32963.979999999981</v>
      </c>
      <c r="J31" s="296" t="s">
        <v>110</v>
      </c>
      <c r="K31" s="364">
        <v>0.96602827843517736</v>
      </c>
      <c r="L31" s="364">
        <v>1</v>
      </c>
      <c r="M31" s="297" t="s">
        <v>20</v>
      </c>
      <c r="N31" s="298">
        <v>1</v>
      </c>
      <c r="O31" s="299">
        <v>450</v>
      </c>
      <c r="P31" s="163" t="s">
        <v>182</v>
      </c>
      <c r="Q31" s="163" t="s">
        <v>400</v>
      </c>
      <c r="R31" s="164" t="s">
        <v>378</v>
      </c>
    </row>
    <row r="32" spans="1:18" ht="85.5">
      <c r="A32" s="223" t="s">
        <v>19</v>
      </c>
      <c r="B32" s="195">
        <v>44831</v>
      </c>
      <c r="C32" s="165" t="s">
        <v>464</v>
      </c>
      <c r="D32" s="166" t="s">
        <v>37</v>
      </c>
      <c r="E32" s="294" t="s">
        <v>195</v>
      </c>
      <c r="F32" s="283" t="s">
        <v>465</v>
      </c>
      <c r="G32" s="295">
        <v>1094560.5900000001</v>
      </c>
      <c r="H32" s="295">
        <v>1094560.5899999999</v>
      </c>
      <c r="I32" s="158">
        <v>0</v>
      </c>
      <c r="J32" s="296" t="s">
        <v>110</v>
      </c>
      <c r="K32" s="364">
        <v>0.99999999999999978</v>
      </c>
      <c r="L32" s="364">
        <v>1</v>
      </c>
      <c r="M32" s="297" t="s">
        <v>20</v>
      </c>
      <c r="N32" s="298">
        <v>1</v>
      </c>
      <c r="O32" s="299">
        <v>450</v>
      </c>
      <c r="P32" s="163" t="s">
        <v>182</v>
      </c>
      <c r="Q32" s="163" t="s">
        <v>379</v>
      </c>
      <c r="R32" s="164" t="s">
        <v>380</v>
      </c>
    </row>
    <row r="33" spans="1:18" ht="71.25">
      <c r="A33" s="223" t="s">
        <v>19</v>
      </c>
      <c r="B33" s="195">
        <v>44831</v>
      </c>
      <c r="C33" s="165" t="s">
        <v>466</v>
      </c>
      <c r="D33" s="166" t="s">
        <v>37</v>
      </c>
      <c r="E33" s="294" t="s">
        <v>196</v>
      </c>
      <c r="F33" s="283" t="s">
        <v>467</v>
      </c>
      <c r="G33" s="295">
        <v>744874.16</v>
      </c>
      <c r="H33" s="295">
        <v>688819.29</v>
      </c>
      <c r="I33" s="158">
        <v>56054.869999999995</v>
      </c>
      <c r="J33" s="296" t="s">
        <v>110</v>
      </c>
      <c r="K33" s="364">
        <v>0.92474585237323847</v>
      </c>
      <c r="L33" s="364">
        <v>1</v>
      </c>
      <c r="M33" s="297" t="s">
        <v>20</v>
      </c>
      <c r="N33" s="298">
        <v>1</v>
      </c>
      <c r="O33" s="299">
        <v>450</v>
      </c>
      <c r="P33" s="163" t="s">
        <v>182</v>
      </c>
      <c r="Q33" s="163" t="s">
        <v>401</v>
      </c>
      <c r="R33" s="164" t="s">
        <v>381</v>
      </c>
    </row>
    <row r="34" spans="1:18" ht="85.5">
      <c r="A34" s="223" t="s">
        <v>19</v>
      </c>
      <c r="B34" s="195">
        <v>44831</v>
      </c>
      <c r="C34" s="165" t="s">
        <v>468</v>
      </c>
      <c r="D34" s="166" t="s">
        <v>37</v>
      </c>
      <c r="E34" s="294" t="s">
        <v>197</v>
      </c>
      <c r="F34" s="283" t="s">
        <v>469</v>
      </c>
      <c r="G34" s="295">
        <v>919284.26</v>
      </c>
      <c r="H34" s="295">
        <v>888043.51</v>
      </c>
      <c r="I34" s="158">
        <v>31240.75</v>
      </c>
      <c r="J34" s="296" t="s">
        <v>110</v>
      </c>
      <c r="K34" s="364">
        <v>0.96601622440484292</v>
      </c>
      <c r="L34" s="364">
        <v>1</v>
      </c>
      <c r="M34" s="297" t="s">
        <v>20</v>
      </c>
      <c r="N34" s="298">
        <v>1</v>
      </c>
      <c r="O34" s="299">
        <v>450</v>
      </c>
      <c r="P34" s="163" t="s">
        <v>182</v>
      </c>
      <c r="Q34" s="163" t="s">
        <v>397</v>
      </c>
      <c r="R34" s="164" t="s">
        <v>382</v>
      </c>
    </row>
    <row r="35" spans="1:18" ht="85.5">
      <c r="A35" s="223" t="s">
        <v>19</v>
      </c>
      <c r="B35" s="195">
        <v>44705</v>
      </c>
      <c r="C35" s="165" t="s">
        <v>198</v>
      </c>
      <c r="D35" s="166" t="s">
        <v>37</v>
      </c>
      <c r="E35" s="294" t="s">
        <v>199</v>
      </c>
      <c r="F35" s="283" t="s">
        <v>272</v>
      </c>
      <c r="G35" s="295">
        <v>946221.36</v>
      </c>
      <c r="H35" s="295">
        <v>925062.32000000007</v>
      </c>
      <c r="I35" s="158">
        <v>21159.039999999921</v>
      </c>
      <c r="J35" s="296" t="s">
        <v>110</v>
      </c>
      <c r="K35" s="364">
        <v>0.97763838262962066</v>
      </c>
      <c r="L35" s="364">
        <v>1</v>
      </c>
      <c r="M35" s="297" t="s">
        <v>20</v>
      </c>
      <c r="N35" s="298">
        <v>1</v>
      </c>
      <c r="O35" s="299">
        <v>450</v>
      </c>
      <c r="P35" s="163" t="s">
        <v>182</v>
      </c>
      <c r="Q35" s="163" t="s">
        <v>383</v>
      </c>
      <c r="R35" s="164" t="s">
        <v>384</v>
      </c>
    </row>
    <row r="36" spans="1:18" ht="85.5">
      <c r="A36" s="223" t="s">
        <v>19</v>
      </c>
      <c r="B36" s="195">
        <v>44756</v>
      </c>
      <c r="C36" s="165" t="s">
        <v>485</v>
      </c>
      <c r="D36" s="166" t="s">
        <v>37</v>
      </c>
      <c r="E36" s="294" t="s">
        <v>273</v>
      </c>
      <c r="F36" s="283" t="s">
        <v>274</v>
      </c>
      <c r="G36" s="295">
        <v>0</v>
      </c>
      <c r="H36" s="295">
        <v>0</v>
      </c>
      <c r="I36" s="158">
        <v>0</v>
      </c>
      <c r="J36" s="296" t="s">
        <v>110</v>
      </c>
      <c r="K36" s="364">
        <v>0</v>
      </c>
      <c r="L36" s="364">
        <v>0</v>
      </c>
      <c r="M36" s="297" t="s">
        <v>20</v>
      </c>
      <c r="N36" s="298">
        <v>1</v>
      </c>
      <c r="O36" s="299">
        <v>350</v>
      </c>
      <c r="P36" s="163" t="s">
        <v>32</v>
      </c>
      <c r="Q36" s="163" t="s">
        <v>32</v>
      </c>
      <c r="R36" s="164" t="s">
        <v>32</v>
      </c>
    </row>
    <row r="37" spans="1:18" ht="71.25">
      <c r="A37" s="223" t="s">
        <v>19</v>
      </c>
      <c r="B37" s="195">
        <v>44756</v>
      </c>
      <c r="C37" s="275" t="s">
        <v>486</v>
      </c>
      <c r="D37" s="166" t="s">
        <v>37</v>
      </c>
      <c r="E37" s="294" t="s">
        <v>275</v>
      </c>
      <c r="F37" s="283" t="s">
        <v>276</v>
      </c>
      <c r="G37" s="295">
        <v>0</v>
      </c>
      <c r="H37" s="295">
        <v>0</v>
      </c>
      <c r="I37" s="158">
        <v>0</v>
      </c>
      <c r="J37" s="296" t="s">
        <v>110</v>
      </c>
      <c r="K37" s="364">
        <v>0</v>
      </c>
      <c r="L37" s="364">
        <v>0</v>
      </c>
      <c r="M37" s="297" t="s">
        <v>20</v>
      </c>
      <c r="N37" s="298">
        <v>1</v>
      </c>
      <c r="O37" s="299">
        <v>400</v>
      </c>
      <c r="P37" s="163" t="s">
        <v>32</v>
      </c>
      <c r="Q37" s="163" t="s">
        <v>32</v>
      </c>
      <c r="R37" s="164" t="s">
        <v>32</v>
      </c>
    </row>
    <row r="38" spans="1:18" ht="85.5">
      <c r="A38" s="223" t="s">
        <v>19</v>
      </c>
      <c r="B38" s="195">
        <v>44756</v>
      </c>
      <c r="C38" s="275" t="s">
        <v>487</v>
      </c>
      <c r="D38" s="166" t="s">
        <v>37</v>
      </c>
      <c r="E38" s="294" t="s">
        <v>277</v>
      </c>
      <c r="F38" s="283" t="s">
        <v>278</v>
      </c>
      <c r="G38" s="295">
        <v>0</v>
      </c>
      <c r="H38" s="295">
        <v>0</v>
      </c>
      <c r="I38" s="158">
        <v>0</v>
      </c>
      <c r="J38" s="296" t="s">
        <v>110</v>
      </c>
      <c r="K38" s="364">
        <v>0</v>
      </c>
      <c r="L38" s="364">
        <v>0</v>
      </c>
      <c r="M38" s="297" t="s">
        <v>20</v>
      </c>
      <c r="N38" s="298">
        <v>1</v>
      </c>
      <c r="O38" s="299">
        <v>400</v>
      </c>
      <c r="P38" s="163" t="s">
        <v>32</v>
      </c>
      <c r="Q38" s="163" t="s">
        <v>32</v>
      </c>
      <c r="R38" s="164" t="s">
        <v>32</v>
      </c>
    </row>
    <row r="39" spans="1:18" ht="85.5">
      <c r="A39" s="223" t="s">
        <v>19</v>
      </c>
      <c r="B39" s="195">
        <v>44756</v>
      </c>
      <c r="C39" s="165" t="s">
        <v>488</v>
      </c>
      <c r="D39" s="166" t="s">
        <v>37</v>
      </c>
      <c r="E39" s="294" t="s">
        <v>279</v>
      </c>
      <c r="F39" s="283" t="s">
        <v>280</v>
      </c>
      <c r="G39" s="295">
        <v>0</v>
      </c>
      <c r="H39" s="295">
        <v>0</v>
      </c>
      <c r="I39" s="158">
        <v>0</v>
      </c>
      <c r="J39" s="296" t="s">
        <v>110</v>
      </c>
      <c r="K39" s="364">
        <v>0</v>
      </c>
      <c r="L39" s="364">
        <v>0</v>
      </c>
      <c r="M39" s="297" t="s">
        <v>20</v>
      </c>
      <c r="N39" s="298">
        <v>1</v>
      </c>
      <c r="O39" s="299">
        <v>350</v>
      </c>
      <c r="P39" s="163" t="s">
        <v>32</v>
      </c>
      <c r="Q39" s="163" t="s">
        <v>32</v>
      </c>
      <c r="R39" s="164" t="s">
        <v>32</v>
      </c>
    </row>
    <row r="40" spans="1:18" ht="85.5">
      <c r="A40" s="223" t="s">
        <v>19</v>
      </c>
      <c r="B40" s="195">
        <v>44727</v>
      </c>
      <c r="C40" s="165" t="s">
        <v>281</v>
      </c>
      <c r="D40" s="166" t="s">
        <v>27</v>
      </c>
      <c r="E40" s="294" t="s">
        <v>282</v>
      </c>
      <c r="F40" s="283" t="s">
        <v>283</v>
      </c>
      <c r="G40" s="295">
        <v>777626.27</v>
      </c>
      <c r="H40" s="295">
        <v>437230.4</v>
      </c>
      <c r="I40" s="158">
        <v>340395.87</v>
      </c>
      <c r="J40" s="296" t="s">
        <v>110</v>
      </c>
      <c r="K40" s="364">
        <v>0.56226289783137084</v>
      </c>
      <c r="L40" s="364">
        <v>1</v>
      </c>
      <c r="M40" s="297" t="s">
        <v>20</v>
      </c>
      <c r="N40" s="298">
        <v>1</v>
      </c>
      <c r="O40" s="299">
        <v>50000</v>
      </c>
      <c r="P40" s="163" t="s">
        <v>182</v>
      </c>
      <c r="Q40" s="163" t="s">
        <v>385</v>
      </c>
      <c r="R40" s="164" t="s">
        <v>386</v>
      </c>
    </row>
    <row r="41" spans="1:18" ht="71.25">
      <c r="A41" s="223" t="s">
        <v>19</v>
      </c>
      <c r="B41" s="195">
        <v>44727</v>
      </c>
      <c r="C41" s="165" t="s">
        <v>284</v>
      </c>
      <c r="D41" s="166" t="s">
        <v>27</v>
      </c>
      <c r="E41" s="294" t="s">
        <v>285</v>
      </c>
      <c r="F41" s="283" t="s">
        <v>286</v>
      </c>
      <c r="G41" s="295">
        <v>409376.38</v>
      </c>
      <c r="H41" s="295">
        <v>364466.38</v>
      </c>
      <c r="I41" s="158">
        <v>44910</v>
      </c>
      <c r="J41" s="296" t="s">
        <v>110</v>
      </c>
      <c r="K41" s="364">
        <v>0.89029655301558919</v>
      </c>
      <c r="L41" s="364">
        <v>0.99</v>
      </c>
      <c r="M41" s="297" t="s">
        <v>20</v>
      </c>
      <c r="N41" s="298">
        <v>1</v>
      </c>
      <c r="O41" s="299">
        <v>50000</v>
      </c>
      <c r="P41" s="163" t="s">
        <v>182</v>
      </c>
      <c r="Q41" s="163" t="s">
        <v>402</v>
      </c>
      <c r="R41" s="164" t="s">
        <v>387</v>
      </c>
    </row>
    <row r="42" spans="1:18" ht="128.25">
      <c r="A42" s="223" t="s">
        <v>19</v>
      </c>
      <c r="B42" s="195">
        <v>44739</v>
      </c>
      <c r="C42" s="165" t="s">
        <v>287</v>
      </c>
      <c r="D42" s="166" t="s">
        <v>37</v>
      </c>
      <c r="E42" s="294" t="s">
        <v>288</v>
      </c>
      <c r="F42" s="283" t="s">
        <v>289</v>
      </c>
      <c r="G42" s="295">
        <v>180037.65</v>
      </c>
      <c r="H42" s="295">
        <v>145712.95000000001</v>
      </c>
      <c r="I42" s="158">
        <v>34324.699999999983</v>
      </c>
      <c r="J42" s="296" t="s">
        <v>110</v>
      </c>
      <c r="K42" s="364">
        <v>0.80934710045371072</v>
      </c>
      <c r="L42" s="364">
        <v>1</v>
      </c>
      <c r="M42" s="297" t="s">
        <v>20</v>
      </c>
      <c r="N42" s="298">
        <v>1</v>
      </c>
      <c r="O42" s="299">
        <v>1500</v>
      </c>
      <c r="P42" s="163" t="s">
        <v>182</v>
      </c>
      <c r="Q42" s="163" t="s">
        <v>470</v>
      </c>
      <c r="R42" s="164" t="s">
        <v>415</v>
      </c>
    </row>
    <row r="43" spans="1:18" ht="85.5">
      <c r="A43" s="223" t="s">
        <v>19</v>
      </c>
      <c r="B43" s="195">
        <v>44784</v>
      </c>
      <c r="C43" s="165" t="s">
        <v>403</v>
      </c>
      <c r="D43" s="166" t="s">
        <v>37</v>
      </c>
      <c r="E43" s="294" t="s">
        <v>404</v>
      </c>
      <c r="F43" s="283" t="s">
        <v>405</v>
      </c>
      <c r="G43" s="295">
        <v>960884.09</v>
      </c>
      <c r="H43" s="295">
        <v>278977.59999999998</v>
      </c>
      <c r="I43" s="158">
        <v>681906.49</v>
      </c>
      <c r="J43" s="296" t="s">
        <v>110</v>
      </c>
      <c r="K43" s="364">
        <v>0.290334289955826</v>
      </c>
      <c r="L43" s="364">
        <v>7.0000000000000007E-2</v>
      </c>
      <c r="M43" s="297" t="s">
        <v>20</v>
      </c>
      <c r="N43" s="298">
        <v>1416.5</v>
      </c>
      <c r="O43" s="299">
        <v>250</v>
      </c>
      <c r="P43" s="163" t="s">
        <v>182</v>
      </c>
      <c r="Q43" s="163" t="s">
        <v>471</v>
      </c>
      <c r="R43" s="164" t="s">
        <v>472</v>
      </c>
    </row>
    <row r="44" spans="1:18" ht="99.75">
      <c r="A44" s="223" t="s">
        <v>19</v>
      </c>
      <c r="B44" s="195">
        <v>44784</v>
      </c>
      <c r="C44" s="165" t="s">
        <v>406</v>
      </c>
      <c r="D44" s="166" t="s">
        <v>37</v>
      </c>
      <c r="E44" s="294" t="s">
        <v>407</v>
      </c>
      <c r="F44" s="283" t="s">
        <v>408</v>
      </c>
      <c r="G44" s="295">
        <v>2699870.86</v>
      </c>
      <c r="H44" s="295">
        <v>0</v>
      </c>
      <c r="I44" s="158">
        <v>2699870.86</v>
      </c>
      <c r="J44" s="296" t="s">
        <v>110</v>
      </c>
      <c r="K44" s="364">
        <v>0</v>
      </c>
      <c r="L44" s="364">
        <v>0</v>
      </c>
      <c r="M44" s="297" t="s">
        <v>20</v>
      </c>
      <c r="N44" s="298">
        <v>4013.5</v>
      </c>
      <c r="O44" s="299">
        <v>400</v>
      </c>
      <c r="P44" s="163" t="s">
        <v>375</v>
      </c>
      <c r="Q44" s="163" t="s">
        <v>473</v>
      </c>
      <c r="R44" s="164" t="s">
        <v>474</v>
      </c>
    </row>
    <row r="45" spans="1:18" ht="85.5">
      <c r="A45" s="223" t="s">
        <v>19</v>
      </c>
      <c r="B45" s="195">
        <v>44784</v>
      </c>
      <c r="C45" s="165" t="s">
        <v>409</v>
      </c>
      <c r="D45" s="166" t="s">
        <v>37</v>
      </c>
      <c r="E45" s="294" t="s">
        <v>410</v>
      </c>
      <c r="F45" s="283" t="s">
        <v>411</v>
      </c>
      <c r="G45" s="295">
        <v>2729987.11</v>
      </c>
      <c r="H45" s="295">
        <v>804039.18</v>
      </c>
      <c r="I45" s="158">
        <v>1925947.9299999997</v>
      </c>
      <c r="J45" s="296" t="s">
        <v>110</v>
      </c>
      <c r="K45" s="364">
        <v>0.29452123676876996</v>
      </c>
      <c r="L45" s="364">
        <v>7.0000000000000007E-2</v>
      </c>
      <c r="M45" s="297" t="s">
        <v>20</v>
      </c>
      <c r="N45" s="298">
        <v>4020</v>
      </c>
      <c r="O45" s="299">
        <v>400</v>
      </c>
      <c r="P45" s="163" t="s">
        <v>375</v>
      </c>
      <c r="Q45" s="163" t="s">
        <v>471</v>
      </c>
      <c r="R45" s="164" t="s">
        <v>475</v>
      </c>
    </row>
    <row r="46" spans="1:18" ht="71.25">
      <c r="A46" s="223" t="s">
        <v>19</v>
      </c>
      <c r="B46" s="195">
        <v>44790</v>
      </c>
      <c r="C46" s="165" t="s">
        <v>412</v>
      </c>
      <c r="D46" s="166" t="s">
        <v>27</v>
      </c>
      <c r="E46" s="294" t="s">
        <v>413</v>
      </c>
      <c r="F46" s="283" t="s">
        <v>414</v>
      </c>
      <c r="G46" s="295">
        <v>75898.490000000005</v>
      </c>
      <c r="H46" s="295">
        <v>0</v>
      </c>
      <c r="I46" s="158">
        <v>75898.490000000005</v>
      </c>
      <c r="J46" s="296" t="s">
        <v>110</v>
      </c>
      <c r="K46" s="364">
        <v>0</v>
      </c>
      <c r="L46" s="364">
        <v>0.75</v>
      </c>
      <c r="M46" s="297" t="s">
        <v>20</v>
      </c>
      <c r="N46" s="298">
        <v>1</v>
      </c>
      <c r="O46" s="299">
        <v>1200</v>
      </c>
      <c r="P46" s="163" t="s">
        <v>32</v>
      </c>
      <c r="Q46" s="163" t="s">
        <v>32</v>
      </c>
      <c r="R46" s="164" t="s">
        <v>32</v>
      </c>
    </row>
    <row r="47" spans="1:18" ht="86.25" thickBot="1">
      <c r="A47" s="19" t="s">
        <v>19</v>
      </c>
      <c r="B47" s="195">
        <v>44810</v>
      </c>
      <c r="C47" s="200" t="s">
        <v>476</v>
      </c>
      <c r="D47" s="323" t="s">
        <v>37</v>
      </c>
      <c r="E47" s="324" t="s">
        <v>477</v>
      </c>
      <c r="F47" s="331" t="s">
        <v>478</v>
      </c>
      <c r="G47" s="325">
        <v>328658.37</v>
      </c>
      <c r="H47" s="325">
        <v>95984.01</v>
      </c>
      <c r="I47" s="21">
        <v>232674.36</v>
      </c>
      <c r="J47" s="326" t="s">
        <v>110</v>
      </c>
      <c r="K47" s="365">
        <v>0.29204797066327565</v>
      </c>
      <c r="L47" s="365">
        <v>0.05</v>
      </c>
      <c r="M47" s="327" t="s">
        <v>20</v>
      </c>
      <c r="N47" s="328">
        <v>1</v>
      </c>
      <c r="O47" s="329">
        <v>200</v>
      </c>
      <c r="P47" s="25" t="s">
        <v>182</v>
      </c>
      <c r="Q47" s="25" t="s">
        <v>479</v>
      </c>
      <c r="R47" s="26" t="s">
        <v>480</v>
      </c>
    </row>
    <row r="48" spans="1:18" ht="15.75" thickBot="1">
      <c r="A48" s="51"/>
      <c r="B48" s="52"/>
      <c r="C48" s="51"/>
      <c r="D48" s="53"/>
      <c r="E48" s="54"/>
      <c r="F48" s="55"/>
      <c r="G48" s="56"/>
      <c r="H48" s="56"/>
      <c r="I48" s="56"/>
      <c r="J48" s="57"/>
      <c r="K48" s="58"/>
      <c r="L48" s="58"/>
      <c r="M48" s="59"/>
      <c r="N48" s="60"/>
      <c r="O48" s="61"/>
      <c r="P48" s="62"/>
      <c r="Q48" s="62"/>
      <c r="R48" s="62"/>
    </row>
    <row r="49" spans="1:18" ht="16.5" thickTop="1" thickBot="1">
      <c r="A49" s="27"/>
      <c r="B49" s="27"/>
      <c r="C49" s="27"/>
      <c r="D49" s="27"/>
      <c r="E49" s="28"/>
      <c r="F49" s="151" t="s">
        <v>15</v>
      </c>
      <c r="G49" s="152">
        <f>SUBTOTAL(9,G11:G47)</f>
        <v>181064920.57000005</v>
      </c>
      <c r="H49" s="152">
        <f>SUBTOTAL(9,H11:H47)</f>
        <v>159885639.01999992</v>
      </c>
      <c r="I49" s="152">
        <f>SUBTOTAL(9,I11:I47)</f>
        <v>21179281.549999993</v>
      </c>
      <c r="J49" s="31"/>
      <c r="K49" s="32"/>
      <c r="L49" s="32"/>
      <c r="M49" s="33"/>
      <c r="N49" s="34"/>
      <c r="O49" s="34"/>
      <c r="P49" s="35"/>
      <c r="Q49" s="32"/>
      <c r="R49" s="32"/>
    </row>
    <row r="50" spans="1:18" ht="15.75" thickTop="1">
      <c r="A50" s="42" t="s">
        <v>34</v>
      </c>
      <c r="B50" s="18"/>
      <c r="C50" s="18"/>
      <c r="D50" s="18"/>
      <c r="E50" s="18"/>
      <c r="F50" s="43"/>
      <c r="G50" s="44"/>
      <c r="H50" s="18"/>
      <c r="I50" s="243"/>
      <c r="J50" s="18"/>
      <c r="K50" s="18"/>
      <c r="L50"/>
      <c r="M50" s="18"/>
      <c r="N50" s="18"/>
      <c r="O50" s="18"/>
      <c r="P50" s="18"/>
      <c r="Q50" s="18"/>
      <c r="R50" s="18"/>
    </row>
    <row r="51" spans="1:18">
      <c r="G51" s="45"/>
      <c r="L51" s="178"/>
      <c r="M51"/>
      <c r="R51"/>
    </row>
    <row r="52" spans="1:18">
      <c r="G52" s="63"/>
      <c r="H52" s="63"/>
      <c r="I52" s="63"/>
    </row>
    <row r="53" spans="1:18">
      <c r="G53" s="47"/>
    </row>
    <row r="54" spans="1:18">
      <c r="G54" s="47"/>
    </row>
  </sheetData>
  <mergeCells count="13">
    <mergeCell ref="M10:N10"/>
    <mergeCell ref="Q9:R9"/>
    <mergeCell ref="A2:B3"/>
    <mergeCell ref="C2:R2"/>
    <mergeCell ref="C3:R3"/>
    <mergeCell ref="A5:B5"/>
    <mergeCell ref="C5:D5"/>
    <mergeCell ref="A7:B7"/>
    <mergeCell ref="A8:B8"/>
    <mergeCell ref="A6:B6"/>
    <mergeCell ref="C6:D6"/>
    <mergeCell ref="C7:D7"/>
    <mergeCell ref="C8:D8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scale="5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C1" zoomScaleNormal="100" workbookViewId="0">
      <pane ySplit="1" topLeftCell="A17" activePane="bottomLeft" state="frozen"/>
      <selection pane="bottomLeft" activeCell="C9" sqref="C9:D9"/>
    </sheetView>
  </sheetViews>
  <sheetFormatPr baseColWidth="10" defaultRowHeight="15"/>
  <cols>
    <col min="1" max="1" width="19" customWidth="1"/>
    <col min="2" max="2" width="11" customWidth="1"/>
    <col min="3" max="3" width="17" customWidth="1"/>
    <col min="4" max="4" width="9.28515625" customWidth="1"/>
    <col min="5" max="5" width="28" customWidth="1"/>
    <col min="6" max="6" width="15.140625" customWidth="1"/>
    <col min="7" max="7" width="17.28515625" customWidth="1"/>
    <col min="8" max="8" width="16.85546875" bestFit="1" customWidth="1"/>
    <col min="9" max="9" width="11.42578125" customWidth="1"/>
    <col min="10" max="10" width="15.5703125" customWidth="1"/>
    <col min="11" max="11" width="13.85546875" customWidth="1"/>
    <col min="12" max="12" width="8.42578125" style="10" customWidth="1"/>
    <col min="13" max="13" width="5" style="10" bestFit="1" customWidth="1"/>
    <col min="14" max="14" width="12.7109375" customWidth="1"/>
    <col min="15" max="15" width="12.85546875" customWidth="1"/>
    <col min="16" max="16" width="11.7109375" customWidth="1"/>
    <col min="17" max="17" width="9.7109375" customWidth="1"/>
    <col min="18" max="18" width="10.7109375" style="5" customWidth="1"/>
    <col min="19" max="19" width="10.5703125" customWidth="1"/>
    <col min="201" max="201" width="11.5703125" customWidth="1"/>
    <col min="203" max="203" width="12.42578125" customWidth="1"/>
    <col min="204" max="204" width="12" customWidth="1"/>
    <col min="205" max="205" width="28.85546875" customWidth="1"/>
    <col min="207" max="208" width="0" hidden="1" customWidth="1"/>
    <col min="209" max="209" width="14.5703125" customWidth="1"/>
    <col min="210" max="211" width="0" hidden="1" customWidth="1"/>
    <col min="213" max="214" width="0" hidden="1" customWidth="1"/>
    <col min="224" max="224" width="0" hidden="1" customWidth="1"/>
    <col min="457" max="457" width="11.5703125" customWidth="1"/>
    <col min="459" max="459" width="12.42578125" customWidth="1"/>
    <col min="460" max="460" width="12" customWidth="1"/>
    <col min="461" max="461" width="28.85546875" customWidth="1"/>
    <col min="463" max="464" width="0" hidden="1" customWidth="1"/>
    <col min="465" max="465" width="14.5703125" customWidth="1"/>
    <col min="466" max="467" width="0" hidden="1" customWidth="1"/>
    <col min="469" max="470" width="0" hidden="1" customWidth="1"/>
    <col min="480" max="480" width="0" hidden="1" customWidth="1"/>
    <col min="713" max="713" width="11.5703125" customWidth="1"/>
    <col min="715" max="715" width="12.42578125" customWidth="1"/>
    <col min="716" max="716" width="12" customWidth="1"/>
    <col min="717" max="717" width="28.85546875" customWidth="1"/>
    <col min="719" max="720" width="0" hidden="1" customWidth="1"/>
    <col min="721" max="721" width="14.5703125" customWidth="1"/>
    <col min="722" max="723" width="0" hidden="1" customWidth="1"/>
    <col min="725" max="726" width="0" hidden="1" customWidth="1"/>
    <col min="736" max="736" width="0" hidden="1" customWidth="1"/>
    <col min="969" max="969" width="11.5703125" customWidth="1"/>
    <col min="971" max="971" width="12.42578125" customWidth="1"/>
    <col min="972" max="972" width="12" customWidth="1"/>
    <col min="973" max="973" width="28.85546875" customWidth="1"/>
    <col min="975" max="976" width="0" hidden="1" customWidth="1"/>
    <col min="977" max="977" width="14.5703125" customWidth="1"/>
    <col min="978" max="979" width="0" hidden="1" customWidth="1"/>
    <col min="981" max="982" width="0" hidden="1" customWidth="1"/>
    <col min="992" max="992" width="0" hidden="1" customWidth="1"/>
    <col min="1225" max="1225" width="11.5703125" customWidth="1"/>
    <col min="1227" max="1227" width="12.42578125" customWidth="1"/>
    <col min="1228" max="1228" width="12" customWidth="1"/>
    <col min="1229" max="1229" width="28.85546875" customWidth="1"/>
    <col min="1231" max="1232" width="0" hidden="1" customWidth="1"/>
    <col min="1233" max="1233" width="14.5703125" customWidth="1"/>
    <col min="1234" max="1235" width="0" hidden="1" customWidth="1"/>
    <col min="1237" max="1238" width="0" hidden="1" customWidth="1"/>
    <col min="1248" max="1248" width="0" hidden="1" customWidth="1"/>
    <col min="1481" max="1481" width="11.5703125" customWidth="1"/>
    <col min="1483" max="1483" width="12.42578125" customWidth="1"/>
    <col min="1484" max="1484" width="12" customWidth="1"/>
    <col min="1485" max="1485" width="28.85546875" customWidth="1"/>
    <col min="1487" max="1488" width="0" hidden="1" customWidth="1"/>
    <col min="1489" max="1489" width="14.5703125" customWidth="1"/>
    <col min="1490" max="1491" width="0" hidden="1" customWidth="1"/>
    <col min="1493" max="1494" width="0" hidden="1" customWidth="1"/>
    <col min="1504" max="1504" width="0" hidden="1" customWidth="1"/>
    <col min="1737" max="1737" width="11.5703125" customWidth="1"/>
    <col min="1739" max="1739" width="12.42578125" customWidth="1"/>
    <col min="1740" max="1740" width="12" customWidth="1"/>
    <col min="1741" max="1741" width="28.85546875" customWidth="1"/>
    <col min="1743" max="1744" width="0" hidden="1" customWidth="1"/>
    <col min="1745" max="1745" width="14.5703125" customWidth="1"/>
    <col min="1746" max="1747" width="0" hidden="1" customWidth="1"/>
    <col min="1749" max="1750" width="0" hidden="1" customWidth="1"/>
    <col min="1760" max="1760" width="0" hidden="1" customWidth="1"/>
    <col min="1993" max="1993" width="11.5703125" customWidth="1"/>
    <col min="1995" max="1995" width="12.42578125" customWidth="1"/>
    <col min="1996" max="1996" width="12" customWidth="1"/>
    <col min="1997" max="1997" width="28.85546875" customWidth="1"/>
    <col min="1999" max="2000" width="0" hidden="1" customWidth="1"/>
    <col min="2001" max="2001" width="14.5703125" customWidth="1"/>
    <col min="2002" max="2003" width="0" hidden="1" customWidth="1"/>
    <col min="2005" max="2006" width="0" hidden="1" customWidth="1"/>
    <col min="2016" max="2016" width="0" hidden="1" customWidth="1"/>
    <col min="2249" max="2249" width="11.5703125" customWidth="1"/>
    <col min="2251" max="2251" width="12.42578125" customWidth="1"/>
    <col min="2252" max="2252" width="12" customWidth="1"/>
    <col min="2253" max="2253" width="28.85546875" customWidth="1"/>
    <col min="2255" max="2256" width="0" hidden="1" customWidth="1"/>
    <col min="2257" max="2257" width="14.5703125" customWidth="1"/>
    <col min="2258" max="2259" width="0" hidden="1" customWidth="1"/>
    <col min="2261" max="2262" width="0" hidden="1" customWidth="1"/>
    <col min="2272" max="2272" width="0" hidden="1" customWidth="1"/>
    <col min="2505" max="2505" width="11.5703125" customWidth="1"/>
    <col min="2507" max="2507" width="12.42578125" customWidth="1"/>
    <col min="2508" max="2508" width="12" customWidth="1"/>
    <col min="2509" max="2509" width="28.85546875" customWidth="1"/>
    <col min="2511" max="2512" width="0" hidden="1" customWidth="1"/>
    <col min="2513" max="2513" width="14.5703125" customWidth="1"/>
    <col min="2514" max="2515" width="0" hidden="1" customWidth="1"/>
    <col min="2517" max="2518" width="0" hidden="1" customWidth="1"/>
    <col min="2528" max="2528" width="0" hidden="1" customWidth="1"/>
    <col min="2761" max="2761" width="11.5703125" customWidth="1"/>
    <col min="2763" max="2763" width="12.42578125" customWidth="1"/>
    <col min="2764" max="2764" width="12" customWidth="1"/>
    <col min="2765" max="2765" width="28.85546875" customWidth="1"/>
    <col min="2767" max="2768" width="0" hidden="1" customWidth="1"/>
    <col min="2769" max="2769" width="14.5703125" customWidth="1"/>
    <col min="2770" max="2771" width="0" hidden="1" customWidth="1"/>
    <col min="2773" max="2774" width="0" hidden="1" customWidth="1"/>
    <col min="2784" max="2784" width="0" hidden="1" customWidth="1"/>
    <col min="3017" max="3017" width="11.5703125" customWidth="1"/>
    <col min="3019" max="3019" width="12.42578125" customWidth="1"/>
    <col min="3020" max="3020" width="12" customWidth="1"/>
    <col min="3021" max="3021" width="28.85546875" customWidth="1"/>
    <col min="3023" max="3024" width="0" hidden="1" customWidth="1"/>
    <col min="3025" max="3025" width="14.5703125" customWidth="1"/>
    <col min="3026" max="3027" width="0" hidden="1" customWidth="1"/>
    <col min="3029" max="3030" width="0" hidden="1" customWidth="1"/>
    <col min="3040" max="3040" width="0" hidden="1" customWidth="1"/>
    <col min="3273" max="3273" width="11.5703125" customWidth="1"/>
    <col min="3275" max="3275" width="12.42578125" customWidth="1"/>
    <col min="3276" max="3276" width="12" customWidth="1"/>
    <col min="3277" max="3277" width="28.85546875" customWidth="1"/>
    <col min="3279" max="3280" width="0" hidden="1" customWidth="1"/>
    <col min="3281" max="3281" width="14.5703125" customWidth="1"/>
    <col min="3282" max="3283" width="0" hidden="1" customWidth="1"/>
    <col min="3285" max="3286" width="0" hidden="1" customWidth="1"/>
    <col min="3296" max="3296" width="0" hidden="1" customWidth="1"/>
    <col min="3529" max="3529" width="11.5703125" customWidth="1"/>
    <col min="3531" max="3531" width="12.42578125" customWidth="1"/>
    <col min="3532" max="3532" width="12" customWidth="1"/>
    <col min="3533" max="3533" width="28.85546875" customWidth="1"/>
    <col min="3535" max="3536" width="0" hidden="1" customWidth="1"/>
    <col min="3537" max="3537" width="14.5703125" customWidth="1"/>
    <col min="3538" max="3539" width="0" hidden="1" customWidth="1"/>
    <col min="3541" max="3542" width="0" hidden="1" customWidth="1"/>
    <col min="3552" max="3552" width="0" hidden="1" customWidth="1"/>
    <col min="3785" max="3785" width="11.5703125" customWidth="1"/>
    <col min="3787" max="3787" width="12.42578125" customWidth="1"/>
    <col min="3788" max="3788" width="12" customWidth="1"/>
    <col min="3789" max="3789" width="28.85546875" customWidth="1"/>
    <col min="3791" max="3792" width="0" hidden="1" customWidth="1"/>
    <col min="3793" max="3793" width="14.5703125" customWidth="1"/>
    <col min="3794" max="3795" width="0" hidden="1" customWidth="1"/>
    <col min="3797" max="3798" width="0" hidden="1" customWidth="1"/>
    <col min="3808" max="3808" width="0" hidden="1" customWidth="1"/>
    <col min="4041" max="4041" width="11.5703125" customWidth="1"/>
    <col min="4043" max="4043" width="12.42578125" customWidth="1"/>
    <col min="4044" max="4044" width="12" customWidth="1"/>
    <col min="4045" max="4045" width="28.85546875" customWidth="1"/>
    <col min="4047" max="4048" width="0" hidden="1" customWidth="1"/>
    <col min="4049" max="4049" width="14.5703125" customWidth="1"/>
    <col min="4050" max="4051" width="0" hidden="1" customWidth="1"/>
    <col min="4053" max="4054" width="0" hidden="1" customWidth="1"/>
    <col min="4064" max="4064" width="0" hidden="1" customWidth="1"/>
    <col min="4297" max="4297" width="11.5703125" customWidth="1"/>
    <col min="4299" max="4299" width="12.42578125" customWidth="1"/>
    <col min="4300" max="4300" width="12" customWidth="1"/>
    <col min="4301" max="4301" width="28.85546875" customWidth="1"/>
    <col min="4303" max="4304" width="0" hidden="1" customWidth="1"/>
    <col min="4305" max="4305" width="14.5703125" customWidth="1"/>
    <col min="4306" max="4307" width="0" hidden="1" customWidth="1"/>
    <col min="4309" max="4310" width="0" hidden="1" customWidth="1"/>
    <col min="4320" max="4320" width="0" hidden="1" customWidth="1"/>
    <col min="4553" max="4553" width="11.5703125" customWidth="1"/>
    <col min="4555" max="4555" width="12.42578125" customWidth="1"/>
    <col min="4556" max="4556" width="12" customWidth="1"/>
    <col min="4557" max="4557" width="28.85546875" customWidth="1"/>
    <col min="4559" max="4560" width="0" hidden="1" customWidth="1"/>
    <col min="4561" max="4561" width="14.5703125" customWidth="1"/>
    <col min="4562" max="4563" width="0" hidden="1" customWidth="1"/>
    <col min="4565" max="4566" width="0" hidden="1" customWidth="1"/>
    <col min="4576" max="4576" width="0" hidden="1" customWidth="1"/>
    <col min="4809" max="4809" width="11.5703125" customWidth="1"/>
    <col min="4811" max="4811" width="12.42578125" customWidth="1"/>
    <col min="4812" max="4812" width="12" customWidth="1"/>
    <col min="4813" max="4813" width="28.85546875" customWidth="1"/>
    <col min="4815" max="4816" width="0" hidden="1" customWidth="1"/>
    <col min="4817" max="4817" width="14.5703125" customWidth="1"/>
    <col min="4818" max="4819" width="0" hidden="1" customWidth="1"/>
    <col min="4821" max="4822" width="0" hidden="1" customWidth="1"/>
    <col min="4832" max="4832" width="0" hidden="1" customWidth="1"/>
    <col min="5065" max="5065" width="11.5703125" customWidth="1"/>
    <col min="5067" max="5067" width="12.42578125" customWidth="1"/>
    <col min="5068" max="5068" width="12" customWidth="1"/>
    <col min="5069" max="5069" width="28.85546875" customWidth="1"/>
    <col min="5071" max="5072" width="0" hidden="1" customWidth="1"/>
    <col min="5073" max="5073" width="14.5703125" customWidth="1"/>
    <col min="5074" max="5075" width="0" hidden="1" customWidth="1"/>
    <col min="5077" max="5078" width="0" hidden="1" customWidth="1"/>
    <col min="5088" max="5088" width="0" hidden="1" customWidth="1"/>
    <col min="5321" max="5321" width="11.5703125" customWidth="1"/>
    <col min="5323" max="5323" width="12.42578125" customWidth="1"/>
    <col min="5324" max="5324" width="12" customWidth="1"/>
    <col min="5325" max="5325" width="28.85546875" customWidth="1"/>
    <col min="5327" max="5328" width="0" hidden="1" customWidth="1"/>
    <col min="5329" max="5329" width="14.5703125" customWidth="1"/>
    <col min="5330" max="5331" width="0" hidden="1" customWidth="1"/>
    <col min="5333" max="5334" width="0" hidden="1" customWidth="1"/>
    <col min="5344" max="5344" width="0" hidden="1" customWidth="1"/>
    <col min="5577" max="5577" width="11.5703125" customWidth="1"/>
    <col min="5579" max="5579" width="12.42578125" customWidth="1"/>
    <col min="5580" max="5580" width="12" customWidth="1"/>
    <col min="5581" max="5581" width="28.85546875" customWidth="1"/>
    <col min="5583" max="5584" width="0" hidden="1" customWidth="1"/>
    <col min="5585" max="5585" width="14.5703125" customWidth="1"/>
    <col min="5586" max="5587" width="0" hidden="1" customWidth="1"/>
    <col min="5589" max="5590" width="0" hidden="1" customWidth="1"/>
    <col min="5600" max="5600" width="0" hidden="1" customWidth="1"/>
    <col min="5833" max="5833" width="11.5703125" customWidth="1"/>
    <col min="5835" max="5835" width="12.42578125" customWidth="1"/>
    <col min="5836" max="5836" width="12" customWidth="1"/>
    <col min="5837" max="5837" width="28.85546875" customWidth="1"/>
    <col min="5839" max="5840" width="0" hidden="1" customWidth="1"/>
    <col min="5841" max="5841" width="14.5703125" customWidth="1"/>
    <col min="5842" max="5843" width="0" hidden="1" customWidth="1"/>
    <col min="5845" max="5846" width="0" hidden="1" customWidth="1"/>
    <col min="5856" max="5856" width="0" hidden="1" customWidth="1"/>
    <col min="6089" max="6089" width="11.5703125" customWidth="1"/>
    <col min="6091" max="6091" width="12.42578125" customWidth="1"/>
    <col min="6092" max="6092" width="12" customWidth="1"/>
    <col min="6093" max="6093" width="28.85546875" customWidth="1"/>
    <col min="6095" max="6096" width="0" hidden="1" customWidth="1"/>
    <col min="6097" max="6097" width="14.5703125" customWidth="1"/>
    <col min="6098" max="6099" width="0" hidden="1" customWidth="1"/>
    <col min="6101" max="6102" width="0" hidden="1" customWidth="1"/>
    <col min="6112" max="6112" width="0" hidden="1" customWidth="1"/>
    <col min="6345" max="6345" width="11.5703125" customWidth="1"/>
    <col min="6347" max="6347" width="12.42578125" customWidth="1"/>
    <col min="6348" max="6348" width="12" customWidth="1"/>
    <col min="6349" max="6349" width="28.85546875" customWidth="1"/>
    <col min="6351" max="6352" width="0" hidden="1" customWidth="1"/>
    <col min="6353" max="6353" width="14.5703125" customWidth="1"/>
    <col min="6354" max="6355" width="0" hidden="1" customWidth="1"/>
    <col min="6357" max="6358" width="0" hidden="1" customWidth="1"/>
    <col min="6368" max="6368" width="0" hidden="1" customWidth="1"/>
    <col min="6601" max="6601" width="11.5703125" customWidth="1"/>
    <col min="6603" max="6603" width="12.42578125" customWidth="1"/>
    <col min="6604" max="6604" width="12" customWidth="1"/>
    <col min="6605" max="6605" width="28.85546875" customWidth="1"/>
    <col min="6607" max="6608" width="0" hidden="1" customWidth="1"/>
    <col min="6609" max="6609" width="14.5703125" customWidth="1"/>
    <col min="6610" max="6611" width="0" hidden="1" customWidth="1"/>
    <col min="6613" max="6614" width="0" hidden="1" customWidth="1"/>
    <col min="6624" max="6624" width="0" hidden="1" customWidth="1"/>
    <col min="6857" max="6857" width="11.5703125" customWidth="1"/>
    <col min="6859" max="6859" width="12.42578125" customWidth="1"/>
    <col min="6860" max="6860" width="12" customWidth="1"/>
    <col min="6861" max="6861" width="28.85546875" customWidth="1"/>
    <col min="6863" max="6864" width="0" hidden="1" customWidth="1"/>
    <col min="6865" max="6865" width="14.5703125" customWidth="1"/>
    <col min="6866" max="6867" width="0" hidden="1" customWidth="1"/>
    <col min="6869" max="6870" width="0" hidden="1" customWidth="1"/>
    <col min="6880" max="6880" width="0" hidden="1" customWidth="1"/>
    <col min="7113" max="7113" width="11.5703125" customWidth="1"/>
    <col min="7115" max="7115" width="12.42578125" customWidth="1"/>
    <col min="7116" max="7116" width="12" customWidth="1"/>
    <col min="7117" max="7117" width="28.85546875" customWidth="1"/>
    <col min="7119" max="7120" width="0" hidden="1" customWidth="1"/>
    <col min="7121" max="7121" width="14.5703125" customWidth="1"/>
    <col min="7122" max="7123" width="0" hidden="1" customWidth="1"/>
    <col min="7125" max="7126" width="0" hidden="1" customWidth="1"/>
    <col min="7136" max="7136" width="0" hidden="1" customWidth="1"/>
    <col min="7369" max="7369" width="11.5703125" customWidth="1"/>
    <col min="7371" max="7371" width="12.42578125" customWidth="1"/>
    <col min="7372" max="7372" width="12" customWidth="1"/>
    <col min="7373" max="7373" width="28.85546875" customWidth="1"/>
    <col min="7375" max="7376" width="0" hidden="1" customWidth="1"/>
    <col min="7377" max="7377" width="14.5703125" customWidth="1"/>
    <col min="7378" max="7379" width="0" hidden="1" customWidth="1"/>
    <col min="7381" max="7382" width="0" hidden="1" customWidth="1"/>
    <col min="7392" max="7392" width="0" hidden="1" customWidth="1"/>
    <col min="7625" max="7625" width="11.5703125" customWidth="1"/>
    <col min="7627" max="7627" width="12.42578125" customWidth="1"/>
    <col min="7628" max="7628" width="12" customWidth="1"/>
    <col min="7629" max="7629" width="28.85546875" customWidth="1"/>
    <col min="7631" max="7632" width="0" hidden="1" customWidth="1"/>
    <col min="7633" max="7633" width="14.5703125" customWidth="1"/>
    <col min="7634" max="7635" width="0" hidden="1" customWidth="1"/>
    <col min="7637" max="7638" width="0" hidden="1" customWidth="1"/>
    <col min="7648" max="7648" width="0" hidden="1" customWidth="1"/>
    <col min="7881" max="7881" width="11.5703125" customWidth="1"/>
    <col min="7883" max="7883" width="12.42578125" customWidth="1"/>
    <col min="7884" max="7884" width="12" customWidth="1"/>
    <col min="7885" max="7885" width="28.85546875" customWidth="1"/>
    <col min="7887" max="7888" width="0" hidden="1" customWidth="1"/>
    <col min="7889" max="7889" width="14.5703125" customWidth="1"/>
    <col min="7890" max="7891" width="0" hidden="1" customWidth="1"/>
    <col min="7893" max="7894" width="0" hidden="1" customWidth="1"/>
    <col min="7904" max="7904" width="0" hidden="1" customWidth="1"/>
    <col min="8137" max="8137" width="11.5703125" customWidth="1"/>
    <col min="8139" max="8139" width="12.42578125" customWidth="1"/>
    <col min="8140" max="8140" width="12" customWidth="1"/>
    <col min="8141" max="8141" width="28.85546875" customWidth="1"/>
    <col min="8143" max="8144" width="0" hidden="1" customWidth="1"/>
    <col min="8145" max="8145" width="14.5703125" customWidth="1"/>
    <col min="8146" max="8147" width="0" hidden="1" customWidth="1"/>
    <col min="8149" max="8150" width="0" hidden="1" customWidth="1"/>
    <col min="8160" max="8160" width="0" hidden="1" customWidth="1"/>
    <col min="8393" max="8393" width="11.5703125" customWidth="1"/>
    <col min="8395" max="8395" width="12.42578125" customWidth="1"/>
    <col min="8396" max="8396" width="12" customWidth="1"/>
    <col min="8397" max="8397" width="28.85546875" customWidth="1"/>
    <col min="8399" max="8400" width="0" hidden="1" customWidth="1"/>
    <col min="8401" max="8401" width="14.5703125" customWidth="1"/>
    <col min="8402" max="8403" width="0" hidden="1" customWidth="1"/>
    <col min="8405" max="8406" width="0" hidden="1" customWidth="1"/>
    <col min="8416" max="8416" width="0" hidden="1" customWidth="1"/>
    <col min="8649" max="8649" width="11.5703125" customWidth="1"/>
    <col min="8651" max="8651" width="12.42578125" customWidth="1"/>
    <col min="8652" max="8652" width="12" customWidth="1"/>
    <col min="8653" max="8653" width="28.85546875" customWidth="1"/>
    <col min="8655" max="8656" width="0" hidden="1" customWidth="1"/>
    <col min="8657" max="8657" width="14.5703125" customWidth="1"/>
    <col min="8658" max="8659" width="0" hidden="1" customWidth="1"/>
    <col min="8661" max="8662" width="0" hidden="1" customWidth="1"/>
    <col min="8672" max="8672" width="0" hidden="1" customWidth="1"/>
    <col min="8905" max="8905" width="11.5703125" customWidth="1"/>
    <col min="8907" max="8907" width="12.42578125" customWidth="1"/>
    <col min="8908" max="8908" width="12" customWidth="1"/>
    <col min="8909" max="8909" width="28.85546875" customWidth="1"/>
    <col min="8911" max="8912" width="0" hidden="1" customWidth="1"/>
    <col min="8913" max="8913" width="14.5703125" customWidth="1"/>
    <col min="8914" max="8915" width="0" hidden="1" customWidth="1"/>
    <col min="8917" max="8918" width="0" hidden="1" customWidth="1"/>
    <col min="8928" max="8928" width="0" hidden="1" customWidth="1"/>
    <col min="9161" max="9161" width="11.5703125" customWidth="1"/>
    <col min="9163" max="9163" width="12.42578125" customWidth="1"/>
    <col min="9164" max="9164" width="12" customWidth="1"/>
    <col min="9165" max="9165" width="28.85546875" customWidth="1"/>
    <col min="9167" max="9168" width="0" hidden="1" customWidth="1"/>
    <col min="9169" max="9169" width="14.5703125" customWidth="1"/>
    <col min="9170" max="9171" width="0" hidden="1" customWidth="1"/>
    <col min="9173" max="9174" width="0" hidden="1" customWidth="1"/>
    <col min="9184" max="9184" width="0" hidden="1" customWidth="1"/>
    <col min="9417" max="9417" width="11.5703125" customWidth="1"/>
    <col min="9419" max="9419" width="12.42578125" customWidth="1"/>
    <col min="9420" max="9420" width="12" customWidth="1"/>
    <col min="9421" max="9421" width="28.85546875" customWidth="1"/>
    <col min="9423" max="9424" width="0" hidden="1" customWidth="1"/>
    <col min="9425" max="9425" width="14.5703125" customWidth="1"/>
    <col min="9426" max="9427" width="0" hidden="1" customWidth="1"/>
    <col min="9429" max="9430" width="0" hidden="1" customWidth="1"/>
    <col min="9440" max="9440" width="0" hidden="1" customWidth="1"/>
    <col min="9673" max="9673" width="11.5703125" customWidth="1"/>
    <col min="9675" max="9675" width="12.42578125" customWidth="1"/>
    <col min="9676" max="9676" width="12" customWidth="1"/>
    <col min="9677" max="9677" width="28.85546875" customWidth="1"/>
    <col min="9679" max="9680" width="0" hidden="1" customWidth="1"/>
    <col min="9681" max="9681" width="14.5703125" customWidth="1"/>
    <col min="9682" max="9683" width="0" hidden="1" customWidth="1"/>
    <col min="9685" max="9686" width="0" hidden="1" customWidth="1"/>
    <col min="9696" max="9696" width="0" hidden="1" customWidth="1"/>
    <col min="9929" max="9929" width="11.5703125" customWidth="1"/>
    <col min="9931" max="9931" width="12.42578125" customWidth="1"/>
    <col min="9932" max="9932" width="12" customWidth="1"/>
    <col min="9933" max="9933" width="28.85546875" customWidth="1"/>
    <col min="9935" max="9936" width="0" hidden="1" customWidth="1"/>
    <col min="9937" max="9937" width="14.5703125" customWidth="1"/>
    <col min="9938" max="9939" width="0" hidden="1" customWidth="1"/>
    <col min="9941" max="9942" width="0" hidden="1" customWidth="1"/>
    <col min="9952" max="9952" width="0" hidden="1" customWidth="1"/>
    <col min="10185" max="10185" width="11.5703125" customWidth="1"/>
    <col min="10187" max="10187" width="12.42578125" customWidth="1"/>
    <col min="10188" max="10188" width="12" customWidth="1"/>
    <col min="10189" max="10189" width="28.85546875" customWidth="1"/>
    <col min="10191" max="10192" width="0" hidden="1" customWidth="1"/>
    <col min="10193" max="10193" width="14.5703125" customWidth="1"/>
    <col min="10194" max="10195" width="0" hidden="1" customWidth="1"/>
    <col min="10197" max="10198" width="0" hidden="1" customWidth="1"/>
    <col min="10208" max="10208" width="0" hidden="1" customWidth="1"/>
    <col min="10441" max="10441" width="11.5703125" customWidth="1"/>
    <col min="10443" max="10443" width="12.42578125" customWidth="1"/>
    <col min="10444" max="10444" width="12" customWidth="1"/>
    <col min="10445" max="10445" width="28.85546875" customWidth="1"/>
    <col min="10447" max="10448" width="0" hidden="1" customWidth="1"/>
    <col min="10449" max="10449" width="14.5703125" customWidth="1"/>
    <col min="10450" max="10451" width="0" hidden="1" customWidth="1"/>
    <col min="10453" max="10454" width="0" hidden="1" customWidth="1"/>
    <col min="10464" max="10464" width="0" hidden="1" customWidth="1"/>
    <col min="10697" max="10697" width="11.5703125" customWidth="1"/>
    <col min="10699" max="10699" width="12.42578125" customWidth="1"/>
    <col min="10700" max="10700" width="12" customWidth="1"/>
    <col min="10701" max="10701" width="28.85546875" customWidth="1"/>
    <col min="10703" max="10704" width="0" hidden="1" customWidth="1"/>
    <col min="10705" max="10705" width="14.5703125" customWidth="1"/>
    <col min="10706" max="10707" width="0" hidden="1" customWidth="1"/>
    <col min="10709" max="10710" width="0" hidden="1" customWidth="1"/>
    <col min="10720" max="10720" width="0" hidden="1" customWidth="1"/>
    <col min="10953" max="10953" width="11.5703125" customWidth="1"/>
    <col min="10955" max="10955" width="12.42578125" customWidth="1"/>
    <col min="10956" max="10956" width="12" customWidth="1"/>
    <col min="10957" max="10957" width="28.85546875" customWidth="1"/>
    <col min="10959" max="10960" width="0" hidden="1" customWidth="1"/>
    <col min="10961" max="10961" width="14.5703125" customWidth="1"/>
    <col min="10962" max="10963" width="0" hidden="1" customWidth="1"/>
    <col min="10965" max="10966" width="0" hidden="1" customWidth="1"/>
    <col min="10976" max="10976" width="0" hidden="1" customWidth="1"/>
    <col min="11209" max="11209" width="11.5703125" customWidth="1"/>
    <col min="11211" max="11211" width="12.42578125" customWidth="1"/>
    <col min="11212" max="11212" width="12" customWidth="1"/>
    <col min="11213" max="11213" width="28.85546875" customWidth="1"/>
    <col min="11215" max="11216" width="0" hidden="1" customWidth="1"/>
    <col min="11217" max="11217" width="14.5703125" customWidth="1"/>
    <col min="11218" max="11219" width="0" hidden="1" customWidth="1"/>
    <col min="11221" max="11222" width="0" hidden="1" customWidth="1"/>
    <col min="11232" max="11232" width="0" hidden="1" customWidth="1"/>
    <col min="11465" max="11465" width="11.5703125" customWidth="1"/>
    <col min="11467" max="11467" width="12.42578125" customWidth="1"/>
    <col min="11468" max="11468" width="12" customWidth="1"/>
    <col min="11469" max="11469" width="28.85546875" customWidth="1"/>
    <col min="11471" max="11472" width="0" hidden="1" customWidth="1"/>
    <col min="11473" max="11473" width="14.5703125" customWidth="1"/>
    <col min="11474" max="11475" width="0" hidden="1" customWidth="1"/>
    <col min="11477" max="11478" width="0" hidden="1" customWidth="1"/>
    <col min="11488" max="11488" width="0" hidden="1" customWidth="1"/>
    <col min="11721" max="11721" width="11.5703125" customWidth="1"/>
    <col min="11723" max="11723" width="12.42578125" customWidth="1"/>
    <col min="11724" max="11724" width="12" customWidth="1"/>
    <col min="11725" max="11725" width="28.85546875" customWidth="1"/>
    <col min="11727" max="11728" width="0" hidden="1" customWidth="1"/>
    <col min="11729" max="11729" width="14.5703125" customWidth="1"/>
    <col min="11730" max="11731" width="0" hidden="1" customWidth="1"/>
    <col min="11733" max="11734" width="0" hidden="1" customWidth="1"/>
    <col min="11744" max="11744" width="0" hidden="1" customWidth="1"/>
    <col min="11977" max="11977" width="11.5703125" customWidth="1"/>
    <col min="11979" max="11979" width="12.42578125" customWidth="1"/>
    <col min="11980" max="11980" width="12" customWidth="1"/>
    <col min="11981" max="11981" width="28.85546875" customWidth="1"/>
    <col min="11983" max="11984" width="0" hidden="1" customWidth="1"/>
    <col min="11985" max="11985" width="14.5703125" customWidth="1"/>
    <col min="11986" max="11987" width="0" hidden="1" customWidth="1"/>
    <col min="11989" max="11990" width="0" hidden="1" customWidth="1"/>
    <col min="12000" max="12000" width="0" hidden="1" customWidth="1"/>
    <col min="12233" max="12233" width="11.5703125" customWidth="1"/>
    <col min="12235" max="12235" width="12.42578125" customWidth="1"/>
    <col min="12236" max="12236" width="12" customWidth="1"/>
    <col min="12237" max="12237" width="28.85546875" customWidth="1"/>
    <col min="12239" max="12240" width="0" hidden="1" customWidth="1"/>
    <col min="12241" max="12241" width="14.5703125" customWidth="1"/>
    <col min="12242" max="12243" width="0" hidden="1" customWidth="1"/>
    <col min="12245" max="12246" width="0" hidden="1" customWidth="1"/>
    <col min="12256" max="12256" width="0" hidden="1" customWidth="1"/>
    <col min="12489" max="12489" width="11.5703125" customWidth="1"/>
    <col min="12491" max="12491" width="12.42578125" customWidth="1"/>
    <col min="12492" max="12492" width="12" customWidth="1"/>
    <col min="12493" max="12493" width="28.85546875" customWidth="1"/>
    <col min="12495" max="12496" width="0" hidden="1" customWidth="1"/>
    <col min="12497" max="12497" width="14.5703125" customWidth="1"/>
    <col min="12498" max="12499" width="0" hidden="1" customWidth="1"/>
    <col min="12501" max="12502" width="0" hidden="1" customWidth="1"/>
    <col min="12512" max="12512" width="0" hidden="1" customWidth="1"/>
    <col min="12745" max="12745" width="11.5703125" customWidth="1"/>
    <col min="12747" max="12747" width="12.42578125" customWidth="1"/>
    <col min="12748" max="12748" width="12" customWidth="1"/>
    <col min="12749" max="12749" width="28.85546875" customWidth="1"/>
    <col min="12751" max="12752" width="0" hidden="1" customWidth="1"/>
    <col min="12753" max="12753" width="14.5703125" customWidth="1"/>
    <col min="12754" max="12755" width="0" hidden="1" customWidth="1"/>
    <col min="12757" max="12758" width="0" hidden="1" customWidth="1"/>
    <col min="12768" max="12768" width="0" hidden="1" customWidth="1"/>
    <col min="13001" max="13001" width="11.5703125" customWidth="1"/>
    <col min="13003" max="13003" width="12.42578125" customWidth="1"/>
    <col min="13004" max="13004" width="12" customWidth="1"/>
    <col min="13005" max="13005" width="28.85546875" customWidth="1"/>
    <col min="13007" max="13008" width="0" hidden="1" customWidth="1"/>
    <col min="13009" max="13009" width="14.5703125" customWidth="1"/>
    <col min="13010" max="13011" width="0" hidden="1" customWidth="1"/>
    <col min="13013" max="13014" width="0" hidden="1" customWidth="1"/>
    <col min="13024" max="13024" width="0" hidden="1" customWidth="1"/>
    <col min="13257" max="13257" width="11.5703125" customWidth="1"/>
    <col min="13259" max="13259" width="12.42578125" customWidth="1"/>
    <col min="13260" max="13260" width="12" customWidth="1"/>
    <col min="13261" max="13261" width="28.85546875" customWidth="1"/>
    <col min="13263" max="13264" width="0" hidden="1" customWidth="1"/>
    <col min="13265" max="13265" width="14.5703125" customWidth="1"/>
    <col min="13266" max="13267" width="0" hidden="1" customWidth="1"/>
    <col min="13269" max="13270" width="0" hidden="1" customWidth="1"/>
    <col min="13280" max="13280" width="0" hidden="1" customWidth="1"/>
    <col min="13513" max="13513" width="11.5703125" customWidth="1"/>
    <col min="13515" max="13515" width="12.42578125" customWidth="1"/>
    <col min="13516" max="13516" width="12" customWidth="1"/>
    <col min="13517" max="13517" width="28.85546875" customWidth="1"/>
    <col min="13519" max="13520" width="0" hidden="1" customWidth="1"/>
    <col min="13521" max="13521" width="14.5703125" customWidth="1"/>
    <col min="13522" max="13523" width="0" hidden="1" customWidth="1"/>
    <col min="13525" max="13526" width="0" hidden="1" customWidth="1"/>
    <col min="13536" max="13536" width="0" hidden="1" customWidth="1"/>
    <col min="13769" max="13769" width="11.5703125" customWidth="1"/>
    <col min="13771" max="13771" width="12.42578125" customWidth="1"/>
    <col min="13772" max="13772" width="12" customWidth="1"/>
    <col min="13773" max="13773" width="28.85546875" customWidth="1"/>
    <col min="13775" max="13776" width="0" hidden="1" customWidth="1"/>
    <col min="13777" max="13777" width="14.5703125" customWidth="1"/>
    <col min="13778" max="13779" width="0" hidden="1" customWidth="1"/>
    <col min="13781" max="13782" width="0" hidden="1" customWidth="1"/>
    <col min="13792" max="13792" width="0" hidden="1" customWidth="1"/>
    <col min="14025" max="14025" width="11.5703125" customWidth="1"/>
    <col min="14027" max="14027" width="12.42578125" customWidth="1"/>
    <col min="14028" max="14028" width="12" customWidth="1"/>
    <col min="14029" max="14029" width="28.85546875" customWidth="1"/>
    <col min="14031" max="14032" width="0" hidden="1" customWidth="1"/>
    <col min="14033" max="14033" width="14.5703125" customWidth="1"/>
    <col min="14034" max="14035" width="0" hidden="1" customWidth="1"/>
    <col min="14037" max="14038" width="0" hidden="1" customWidth="1"/>
    <col min="14048" max="14048" width="0" hidden="1" customWidth="1"/>
    <col min="14281" max="14281" width="11.5703125" customWidth="1"/>
    <col min="14283" max="14283" width="12.42578125" customWidth="1"/>
    <col min="14284" max="14284" width="12" customWidth="1"/>
    <col min="14285" max="14285" width="28.85546875" customWidth="1"/>
    <col min="14287" max="14288" width="0" hidden="1" customWidth="1"/>
    <col min="14289" max="14289" width="14.5703125" customWidth="1"/>
    <col min="14290" max="14291" width="0" hidden="1" customWidth="1"/>
    <col min="14293" max="14294" width="0" hidden="1" customWidth="1"/>
    <col min="14304" max="14304" width="0" hidden="1" customWidth="1"/>
    <col min="14537" max="14537" width="11.5703125" customWidth="1"/>
    <col min="14539" max="14539" width="12.42578125" customWidth="1"/>
    <col min="14540" max="14540" width="12" customWidth="1"/>
    <col min="14541" max="14541" width="28.85546875" customWidth="1"/>
    <col min="14543" max="14544" width="0" hidden="1" customWidth="1"/>
    <col min="14545" max="14545" width="14.5703125" customWidth="1"/>
    <col min="14546" max="14547" width="0" hidden="1" customWidth="1"/>
    <col min="14549" max="14550" width="0" hidden="1" customWidth="1"/>
    <col min="14560" max="14560" width="0" hidden="1" customWidth="1"/>
    <col min="14793" max="14793" width="11.5703125" customWidth="1"/>
    <col min="14795" max="14795" width="12.42578125" customWidth="1"/>
    <col min="14796" max="14796" width="12" customWidth="1"/>
    <col min="14797" max="14797" width="28.85546875" customWidth="1"/>
    <col min="14799" max="14800" width="0" hidden="1" customWidth="1"/>
    <col min="14801" max="14801" width="14.5703125" customWidth="1"/>
    <col min="14802" max="14803" width="0" hidden="1" customWidth="1"/>
    <col min="14805" max="14806" width="0" hidden="1" customWidth="1"/>
    <col min="14816" max="14816" width="0" hidden="1" customWidth="1"/>
    <col min="15049" max="15049" width="11.5703125" customWidth="1"/>
    <col min="15051" max="15051" width="12.42578125" customWidth="1"/>
    <col min="15052" max="15052" width="12" customWidth="1"/>
    <col min="15053" max="15053" width="28.85546875" customWidth="1"/>
    <col min="15055" max="15056" width="0" hidden="1" customWidth="1"/>
    <col min="15057" max="15057" width="14.5703125" customWidth="1"/>
    <col min="15058" max="15059" width="0" hidden="1" customWidth="1"/>
    <col min="15061" max="15062" width="0" hidden="1" customWidth="1"/>
    <col min="15072" max="15072" width="0" hidden="1" customWidth="1"/>
    <col min="15305" max="15305" width="11.5703125" customWidth="1"/>
    <col min="15307" max="15307" width="12.42578125" customWidth="1"/>
    <col min="15308" max="15308" width="12" customWidth="1"/>
    <col min="15309" max="15309" width="28.85546875" customWidth="1"/>
    <col min="15311" max="15312" width="0" hidden="1" customWidth="1"/>
    <col min="15313" max="15313" width="14.5703125" customWidth="1"/>
    <col min="15314" max="15315" width="0" hidden="1" customWidth="1"/>
    <col min="15317" max="15318" width="0" hidden="1" customWidth="1"/>
    <col min="15328" max="15328" width="0" hidden="1" customWidth="1"/>
    <col min="15561" max="15561" width="11.5703125" customWidth="1"/>
    <col min="15563" max="15563" width="12.42578125" customWidth="1"/>
    <col min="15564" max="15564" width="12" customWidth="1"/>
    <col min="15565" max="15565" width="28.85546875" customWidth="1"/>
    <col min="15567" max="15568" width="0" hidden="1" customWidth="1"/>
    <col min="15569" max="15569" width="14.5703125" customWidth="1"/>
    <col min="15570" max="15571" width="0" hidden="1" customWidth="1"/>
    <col min="15573" max="15574" width="0" hidden="1" customWidth="1"/>
    <col min="15584" max="15584" width="0" hidden="1" customWidth="1"/>
    <col min="15817" max="15817" width="11.5703125" customWidth="1"/>
    <col min="15819" max="15819" width="12.42578125" customWidth="1"/>
    <col min="15820" max="15820" width="12" customWidth="1"/>
    <col min="15821" max="15821" width="28.85546875" customWidth="1"/>
    <col min="15823" max="15824" width="0" hidden="1" customWidth="1"/>
    <col min="15825" max="15825" width="14.5703125" customWidth="1"/>
    <col min="15826" max="15827" width="0" hidden="1" customWidth="1"/>
    <col min="15829" max="15830" width="0" hidden="1" customWidth="1"/>
    <col min="15840" max="15840" width="0" hidden="1" customWidth="1"/>
    <col min="16073" max="16073" width="11.5703125" customWidth="1"/>
    <col min="16075" max="16075" width="12.42578125" customWidth="1"/>
    <col min="16076" max="16076" width="12" customWidth="1"/>
    <col min="16077" max="16077" width="28.85546875" customWidth="1"/>
    <col min="16079" max="16080" width="0" hidden="1" customWidth="1"/>
    <col min="16081" max="16081" width="14.5703125" customWidth="1"/>
    <col min="16082" max="16083" width="0" hidden="1" customWidth="1"/>
    <col min="16085" max="16086" width="0" hidden="1" customWidth="1"/>
    <col min="16096" max="16096" width="0" hidden="1" customWidth="1"/>
  </cols>
  <sheetData>
    <row r="1" spans="1:19">
      <c r="E1" s="2"/>
    </row>
    <row r="2" spans="1:19" ht="51" customHeight="1">
      <c r="A2" s="427"/>
      <c r="B2" s="427"/>
      <c r="C2" s="428" t="s">
        <v>18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220"/>
      <c r="S2" s="220"/>
    </row>
    <row r="3" spans="1:19" ht="27.75" customHeight="1">
      <c r="A3" s="427"/>
      <c r="B3" s="427"/>
      <c r="C3" s="452" t="s">
        <v>176</v>
      </c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221"/>
      <c r="S3" s="221"/>
    </row>
    <row r="4" spans="1:19" ht="32.25" customHeight="1">
      <c r="A4" s="171"/>
      <c r="B4" s="171"/>
      <c r="C4" s="453" t="s">
        <v>113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221"/>
      <c r="S4" s="221"/>
    </row>
    <row r="5" spans="1:19" ht="16.5" customHeight="1">
      <c r="A5" s="185"/>
      <c r="B5" s="185"/>
      <c r="C5" s="454" t="s">
        <v>175</v>
      </c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221"/>
      <c r="S5" s="221"/>
    </row>
    <row r="6" spans="1:19" ht="15.75" thickBot="1">
      <c r="A6" s="1"/>
      <c r="B6" s="1"/>
      <c r="E6" s="2"/>
      <c r="K6" s="1"/>
    </row>
    <row r="7" spans="1:19" s="4" customFormat="1" ht="24.95" customHeight="1">
      <c r="A7" s="430" t="s">
        <v>16</v>
      </c>
      <c r="B7" s="431"/>
      <c r="C7" s="450">
        <f>717591576+4.8</f>
        <v>717591580.79999995</v>
      </c>
      <c r="D7" s="451">
        <v>717591576</v>
      </c>
      <c r="E7" s="6"/>
      <c r="F7" s="350"/>
      <c r="G7" s="172"/>
      <c r="J7" s="48"/>
      <c r="K7" s="7"/>
      <c r="L7" s="3"/>
      <c r="M7" s="3"/>
      <c r="R7" s="5"/>
    </row>
    <row r="8" spans="1:19" s="4" customFormat="1" ht="34.5" customHeight="1">
      <c r="A8" s="438" t="s">
        <v>17</v>
      </c>
      <c r="B8" s="439"/>
      <c r="C8" s="446">
        <f>F22</f>
        <v>717207221.42999995</v>
      </c>
      <c r="D8" s="447"/>
      <c r="E8" s="6"/>
      <c r="F8" s="172"/>
      <c r="G8" s="172"/>
      <c r="J8" s="49"/>
      <c r="K8" s="7"/>
      <c r="L8" s="3"/>
      <c r="M8" s="3"/>
      <c r="R8" s="5"/>
    </row>
    <row r="9" spans="1:19" s="4" customFormat="1" ht="24.95" customHeight="1">
      <c r="A9" s="434" t="s">
        <v>0</v>
      </c>
      <c r="B9" s="435"/>
      <c r="C9" s="446">
        <f>G22</f>
        <v>445179933.43999994</v>
      </c>
      <c r="D9" s="447"/>
      <c r="E9" s="6"/>
      <c r="F9" s="172"/>
      <c r="G9" s="172"/>
      <c r="J9" s="50"/>
      <c r="K9" s="274"/>
      <c r="L9" s="3"/>
      <c r="M9" s="3"/>
      <c r="R9" s="5"/>
    </row>
    <row r="10" spans="1:19" s="4" customFormat="1" ht="24.95" customHeight="1" thickBot="1">
      <c r="A10" s="436" t="s">
        <v>1</v>
      </c>
      <c r="B10" s="437"/>
      <c r="C10" s="444">
        <f>C8-C9</f>
        <v>272027287.99000001</v>
      </c>
      <c r="D10" s="445"/>
      <c r="E10" s="8"/>
      <c r="F10" s="6"/>
      <c r="G10" s="6"/>
      <c r="H10" s="6"/>
      <c r="K10" s="7"/>
      <c r="L10" s="3"/>
      <c r="M10" s="3"/>
      <c r="R10" s="5"/>
    </row>
    <row r="11" spans="1:19" s="4" customFormat="1" ht="24.95" customHeight="1" thickBot="1">
      <c r="A11" s="253"/>
      <c r="B11" s="253"/>
      <c r="C11" s="254"/>
      <c r="D11" s="254"/>
      <c r="E11" s="8"/>
      <c r="F11" s="6"/>
      <c r="G11" s="6"/>
      <c r="H11" s="6"/>
      <c r="K11" s="7"/>
      <c r="L11" s="3"/>
      <c r="M11" s="3"/>
      <c r="R11" s="5"/>
    </row>
    <row r="12" spans="1:19" s="4" customFormat="1" ht="24.95" customHeight="1" thickTop="1" thickBot="1">
      <c r="A12" s="12"/>
      <c r="B12" s="12"/>
      <c r="C12" s="12"/>
      <c r="D12" s="13"/>
      <c r="E12" s="12"/>
      <c r="F12" s="183" t="s">
        <v>2</v>
      </c>
      <c r="G12" s="184" t="s">
        <v>3</v>
      </c>
      <c r="H12" s="244" t="s">
        <v>4</v>
      </c>
      <c r="I12" s="14"/>
      <c r="J12" s="15"/>
      <c r="K12" s="15"/>
      <c r="L12" s="16"/>
      <c r="M12" s="16"/>
      <c r="N12" s="16"/>
      <c r="O12" s="17"/>
      <c r="P12" s="15"/>
      <c r="Q12" s="273" t="s">
        <v>455</v>
      </c>
      <c r="R12" s="5"/>
    </row>
    <row r="13" spans="1:19" s="4" customFormat="1" ht="34.5" customHeight="1" thickBot="1">
      <c r="A13" s="234" t="s">
        <v>5</v>
      </c>
      <c r="B13" s="235" t="s">
        <v>6</v>
      </c>
      <c r="C13" s="235" t="s">
        <v>7</v>
      </c>
      <c r="D13" s="236" t="s">
        <v>22</v>
      </c>
      <c r="E13" s="235" t="s">
        <v>8</v>
      </c>
      <c r="F13" s="237" t="s">
        <v>9</v>
      </c>
      <c r="G13" s="238" t="s">
        <v>9</v>
      </c>
      <c r="H13" s="238" t="s">
        <v>9</v>
      </c>
      <c r="I13" s="235" t="s">
        <v>10</v>
      </c>
      <c r="J13" s="235" t="s">
        <v>23</v>
      </c>
      <c r="K13" s="235" t="s">
        <v>24</v>
      </c>
      <c r="L13" s="448" t="s">
        <v>11</v>
      </c>
      <c r="M13" s="449"/>
      <c r="N13" s="270" t="s">
        <v>12</v>
      </c>
      <c r="O13" s="235" t="s">
        <v>25</v>
      </c>
      <c r="P13" s="235" t="s">
        <v>13</v>
      </c>
      <c r="Q13" s="239" t="s">
        <v>14</v>
      </c>
      <c r="R13" s="5"/>
    </row>
    <row r="14" spans="1:19" ht="57">
      <c r="A14" s="240" t="s">
        <v>26</v>
      </c>
      <c r="B14" s="245">
        <v>44792</v>
      </c>
      <c r="C14" s="246" t="s">
        <v>489</v>
      </c>
      <c r="D14" s="247" t="s">
        <v>28</v>
      </c>
      <c r="E14" s="248" t="s">
        <v>29</v>
      </c>
      <c r="F14" s="368">
        <v>537489000</v>
      </c>
      <c r="G14" s="369">
        <v>354894159.19999999</v>
      </c>
      <c r="H14" s="369">
        <v>182594840.80000001</v>
      </c>
      <c r="I14" s="249" t="s">
        <v>30</v>
      </c>
      <c r="J14" s="366">
        <v>0.6602817159048836</v>
      </c>
      <c r="K14" s="366">
        <v>0.6602817159048836</v>
      </c>
      <c r="L14" s="250" t="s">
        <v>31</v>
      </c>
      <c r="M14" s="251">
        <v>1</v>
      </c>
      <c r="N14" s="252">
        <v>877190</v>
      </c>
      <c r="O14" s="241" t="s">
        <v>32</v>
      </c>
      <c r="P14" s="241" t="s">
        <v>32</v>
      </c>
      <c r="Q14" s="242" t="s">
        <v>33</v>
      </c>
    </row>
    <row r="15" spans="1:19" ht="57">
      <c r="A15" s="162" t="s">
        <v>26</v>
      </c>
      <c r="B15" s="179">
        <v>44792</v>
      </c>
      <c r="C15" s="180" t="s">
        <v>490</v>
      </c>
      <c r="D15" s="168" t="s">
        <v>82</v>
      </c>
      <c r="E15" s="181" t="s">
        <v>83</v>
      </c>
      <c r="F15" s="370">
        <v>96573083.069999993</v>
      </c>
      <c r="G15" s="371">
        <v>64003441.089999996</v>
      </c>
      <c r="H15" s="371">
        <v>32569641.979999997</v>
      </c>
      <c r="I15" s="182" t="s">
        <v>27</v>
      </c>
      <c r="J15" s="363">
        <v>0.66274617165952721</v>
      </c>
      <c r="K15" s="363">
        <v>0.66274617165952721</v>
      </c>
      <c r="L15" s="159" t="s">
        <v>31</v>
      </c>
      <c r="M15" s="160">
        <v>1</v>
      </c>
      <c r="N15" s="161">
        <v>877190</v>
      </c>
      <c r="O15" s="163" t="s">
        <v>32</v>
      </c>
      <c r="P15" s="163" t="s">
        <v>438</v>
      </c>
      <c r="Q15" s="164" t="s">
        <v>33</v>
      </c>
    </row>
    <row r="16" spans="1:19" ht="85.5">
      <c r="A16" s="162" t="s">
        <v>26</v>
      </c>
      <c r="B16" s="179">
        <v>44614</v>
      </c>
      <c r="C16" s="180" t="s">
        <v>84</v>
      </c>
      <c r="D16" s="168" t="s">
        <v>85</v>
      </c>
      <c r="E16" s="181" t="s">
        <v>86</v>
      </c>
      <c r="F16" s="370">
        <v>23471000</v>
      </c>
      <c r="G16" s="371">
        <v>22504967.149999999</v>
      </c>
      <c r="H16" s="371">
        <v>966032.85000000149</v>
      </c>
      <c r="I16" s="182" t="s">
        <v>27</v>
      </c>
      <c r="J16" s="363">
        <v>0.95884142771931313</v>
      </c>
      <c r="K16" s="363">
        <v>0.95884142771931313</v>
      </c>
      <c r="L16" s="159" t="s">
        <v>31</v>
      </c>
      <c r="M16" s="160">
        <v>1</v>
      </c>
      <c r="N16" s="161">
        <v>877190</v>
      </c>
      <c r="O16" s="163" t="s">
        <v>32</v>
      </c>
      <c r="P16" s="163" t="s">
        <v>438</v>
      </c>
      <c r="Q16" s="164" t="s">
        <v>33</v>
      </c>
    </row>
    <row r="17" spans="1:17" ht="42.75">
      <c r="A17" s="162" t="s">
        <v>26</v>
      </c>
      <c r="B17" s="179">
        <v>44614</v>
      </c>
      <c r="C17" s="180" t="s">
        <v>87</v>
      </c>
      <c r="D17" s="168" t="s">
        <v>88</v>
      </c>
      <c r="E17" s="181" t="s">
        <v>89</v>
      </c>
      <c r="F17" s="370">
        <v>27475933.98</v>
      </c>
      <c r="G17" s="371">
        <v>3777366</v>
      </c>
      <c r="H17" s="371">
        <v>23698567.98</v>
      </c>
      <c r="I17" s="182" t="s">
        <v>27</v>
      </c>
      <c r="J17" s="363">
        <v>0.13747907542468188</v>
      </c>
      <c r="K17" s="363">
        <v>0.13747907542468188</v>
      </c>
      <c r="L17" s="159" t="s">
        <v>31</v>
      </c>
      <c r="M17" s="160">
        <v>1</v>
      </c>
      <c r="N17" s="161">
        <v>877190</v>
      </c>
      <c r="O17" s="163" t="s">
        <v>439</v>
      </c>
      <c r="P17" s="163" t="s">
        <v>440</v>
      </c>
      <c r="Q17" s="164" t="s">
        <v>441</v>
      </c>
    </row>
    <row r="18" spans="1:17" ht="57">
      <c r="A18" s="162" t="s">
        <v>165</v>
      </c>
      <c r="B18" s="179">
        <v>44678</v>
      </c>
      <c r="C18" s="180" t="s">
        <v>166</v>
      </c>
      <c r="D18" s="168" t="s">
        <v>167</v>
      </c>
      <c r="E18" s="181" t="s">
        <v>168</v>
      </c>
      <c r="F18" s="370">
        <v>10122469.279999999</v>
      </c>
      <c r="G18" s="371">
        <v>0</v>
      </c>
      <c r="H18" s="371">
        <v>10122469.279999999</v>
      </c>
      <c r="I18" s="182" t="s">
        <v>27</v>
      </c>
      <c r="J18" s="363">
        <v>0</v>
      </c>
      <c r="K18" s="363">
        <v>0</v>
      </c>
      <c r="L18" s="159" t="s">
        <v>31</v>
      </c>
      <c r="M18" s="160">
        <v>1</v>
      </c>
      <c r="N18" s="161">
        <v>948990</v>
      </c>
      <c r="O18" s="163" t="s">
        <v>32</v>
      </c>
      <c r="P18" s="163" t="s">
        <v>32</v>
      </c>
      <c r="Q18" s="164" t="s">
        <v>33</v>
      </c>
    </row>
    <row r="19" spans="1:17" ht="71.25">
      <c r="A19" s="162" t="s">
        <v>165</v>
      </c>
      <c r="B19" s="179">
        <v>44678</v>
      </c>
      <c r="C19" s="180" t="s">
        <v>169</v>
      </c>
      <c r="D19" s="168" t="s">
        <v>170</v>
      </c>
      <c r="E19" s="181" t="s">
        <v>171</v>
      </c>
      <c r="F19" s="370">
        <v>4343109.74</v>
      </c>
      <c r="G19" s="371">
        <v>0</v>
      </c>
      <c r="H19" s="371">
        <v>4343109.74</v>
      </c>
      <c r="I19" s="182" t="s">
        <v>27</v>
      </c>
      <c r="J19" s="363">
        <v>0</v>
      </c>
      <c r="K19" s="363">
        <v>0</v>
      </c>
      <c r="L19" s="159" t="s">
        <v>31</v>
      </c>
      <c r="M19" s="160">
        <v>1</v>
      </c>
      <c r="N19" s="161">
        <v>948990</v>
      </c>
      <c r="O19" s="163" t="s">
        <v>32</v>
      </c>
      <c r="P19" s="163" t="s">
        <v>32</v>
      </c>
      <c r="Q19" s="164" t="s">
        <v>33</v>
      </c>
    </row>
    <row r="20" spans="1:17" ht="57">
      <c r="A20" s="162" t="s">
        <v>165</v>
      </c>
      <c r="B20" s="179">
        <v>44678</v>
      </c>
      <c r="C20" s="180" t="s">
        <v>172</v>
      </c>
      <c r="D20" s="168" t="s">
        <v>173</v>
      </c>
      <c r="E20" s="181" t="s">
        <v>174</v>
      </c>
      <c r="F20" s="370">
        <v>750066.41</v>
      </c>
      <c r="G20" s="371">
        <v>0</v>
      </c>
      <c r="H20" s="371">
        <v>750066.41</v>
      </c>
      <c r="I20" s="182" t="s">
        <v>27</v>
      </c>
      <c r="J20" s="363">
        <v>0</v>
      </c>
      <c r="K20" s="363">
        <v>0</v>
      </c>
      <c r="L20" s="159" t="s">
        <v>31</v>
      </c>
      <c r="M20" s="160">
        <v>1</v>
      </c>
      <c r="N20" s="161">
        <v>948990</v>
      </c>
      <c r="O20" s="163" t="s">
        <v>32</v>
      </c>
      <c r="P20" s="163" t="s">
        <v>32</v>
      </c>
      <c r="Q20" s="164" t="s">
        <v>33</v>
      </c>
    </row>
    <row r="21" spans="1:17" ht="86.25" thickBot="1">
      <c r="A21" s="19" t="s">
        <v>26</v>
      </c>
      <c r="B21" s="319">
        <v>44792</v>
      </c>
      <c r="C21" s="320" t="s">
        <v>442</v>
      </c>
      <c r="D21" s="20" t="s">
        <v>443</v>
      </c>
      <c r="E21" s="321" t="s">
        <v>444</v>
      </c>
      <c r="F21" s="372">
        <v>16982558.949999999</v>
      </c>
      <c r="G21" s="373">
        <v>0</v>
      </c>
      <c r="H21" s="373">
        <v>16982558.949999999</v>
      </c>
      <c r="I21" s="322" t="s">
        <v>27</v>
      </c>
      <c r="J21" s="367">
        <v>0</v>
      </c>
      <c r="K21" s="367">
        <v>0</v>
      </c>
      <c r="L21" s="22" t="s">
        <v>31</v>
      </c>
      <c r="M21" s="23">
        <v>1</v>
      </c>
      <c r="N21" s="24">
        <v>877190</v>
      </c>
      <c r="O21" s="25" t="s">
        <v>32</v>
      </c>
      <c r="P21" s="25" t="s">
        <v>32</v>
      </c>
      <c r="Q21" s="26" t="s">
        <v>33</v>
      </c>
    </row>
    <row r="22" spans="1:17" ht="15.75" thickBot="1">
      <c r="A22" s="27"/>
      <c r="B22" s="27"/>
      <c r="C22" s="27"/>
      <c r="D22" s="28"/>
      <c r="E22" s="29" t="s">
        <v>15</v>
      </c>
      <c r="F22" s="30">
        <f>SUM(F14:F21)</f>
        <v>717207221.42999995</v>
      </c>
      <c r="G22" s="30">
        <f>SUM(G14:G21)</f>
        <v>445179933.43999994</v>
      </c>
      <c r="H22" s="30">
        <f>SUM(H14:H21)</f>
        <v>272027287.99000001</v>
      </c>
      <c r="I22" s="31"/>
      <c r="J22" s="32"/>
      <c r="K22" s="32"/>
      <c r="L22" s="33"/>
      <c r="M22" s="34"/>
      <c r="N22" s="34"/>
      <c r="O22" s="35"/>
      <c r="P22" s="32"/>
      <c r="Q22" s="32"/>
    </row>
    <row r="23" spans="1:17" ht="15.75" thickTop="1">
      <c r="A23" s="36"/>
      <c r="B23" s="36"/>
      <c r="C23" s="37"/>
      <c r="D23" s="36"/>
      <c r="E23" s="38"/>
      <c r="F23" s="39"/>
      <c r="G23" s="40"/>
      <c r="H23" s="40"/>
      <c r="I23" s="35"/>
      <c r="J23" s="32"/>
      <c r="K23" s="32"/>
      <c r="L23" s="41"/>
      <c r="M23" s="34"/>
      <c r="N23" s="34"/>
      <c r="O23" s="35"/>
      <c r="P23" s="32"/>
      <c r="Q23" s="32"/>
    </row>
    <row r="24" spans="1:17">
      <c r="A24" s="42" t="s">
        <v>34</v>
      </c>
      <c r="B24" s="18"/>
      <c r="C24" s="18"/>
      <c r="D24" s="18"/>
      <c r="E24" s="43"/>
      <c r="F24" s="4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>
      <c r="A25" s="42"/>
      <c r="B25" s="18"/>
      <c r="C25" s="18"/>
      <c r="D25" s="18"/>
      <c r="E25" s="43"/>
      <c r="F25" s="4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>
      <c r="F26" s="63"/>
      <c r="G26" s="63"/>
      <c r="H26" s="63"/>
    </row>
    <row r="27" spans="1:17">
      <c r="E27" s="63"/>
      <c r="F27" s="63"/>
      <c r="G27" s="63"/>
      <c r="H27" s="63"/>
    </row>
    <row r="28" spans="1:17">
      <c r="F28" s="46"/>
    </row>
    <row r="29" spans="1:17">
      <c r="F29" s="47"/>
    </row>
  </sheetData>
  <mergeCells count="14">
    <mergeCell ref="A2:B3"/>
    <mergeCell ref="A7:B7"/>
    <mergeCell ref="C7:D7"/>
    <mergeCell ref="A9:B9"/>
    <mergeCell ref="C9:D9"/>
    <mergeCell ref="C2:Q2"/>
    <mergeCell ref="C3:Q3"/>
    <mergeCell ref="C4:Q4"/>
    <mergeCell ref="C5:Q5"/>
    <mergeCell ref="A10:B10"/>
    <mergeCell ref="C10:D10"/>
    <mergeCell ref="A8:B8"/>
    <mergeCell ref="C8:D8"/>
    <mergeCell ref="L13:M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5"/>
  <sheetViews>
    <sheetView topLeftCell="A64" workbookViewId="0">
      <selection activeCell="J44" sqref="J44"/>
    </sheetView>
  </sheetViews>
  <sheetFormatPr baseColWidth="10" defaultRowHeight="15"/>
  <cols>
    <col min="1" max="1" width="12.28515625" customWidth="1"/>
    <col min="2" max="2" width="11.42578125" customWidth="1"/>
    <col min="3" max="3" width="12.42578125" customWidth="1"/>
    <col min="4" max="4" width="6.28515625" customWidth="1"/>
    <col min="5" max="5" width="25.7109375" style="115" customWidth="1"/>
    <col min="6" max="6" width="13.28515625" customWidth="1"/>
    <col min="7" max="7" width="12.28515625" customWidth="1"/>
    <col min="8" max="8" width="14.28515625" customWidth="1"/>
    <col min="9" max="9" width="12.28515625" customWidth="1"/>
    <col min="10" max="10" width="11.42578125" customWidth="1"/>
    <col min="11" max="11" width="7.5703125" style="186" customWidth="1"/>
    <col min="12" max="12" width="12.7109375" customWidth="1"/>
    <col min="13" max="13" width="9.28515625" customWidth="1"/>
    <col min="14" max="14" width="8.28515625" customWidth="1"/>
    <col min="15" max="15" width="12.28515625" customWidth="1"/>
    <col min="16" max="16" width="10" customWidth="1"/>
    <col min="17" max="17" width="9.5703125" customWidth="1"/>
  </cols>
  <sheetData>
    <row r="2" spans="1:17" ht="54" customHeight="1">
      <c r="A2" s="427"/>
      <c r="B2" s="427"/>
      <c r="C2" s="428" t="s">
        <v>18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</row>
    <row r="3" spans="1:17" ht="17.25" customHeight="1">
      <c r="A3" s="427"/>
      <c r="B3" s="427"/>
      <c r="C3" s="462" t="s">
        <v>164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7" ht="18" customHeight="1">
      <c r="A4" s="427"/>
      <c r="B4" s="427"/>
      <c r="C4" s="462" t="s">
        <v>118</v>
      </c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</row>
    <row r="5" spans="1:17" ht="18.75">
      <c r="A5" s="427"/>
      <c r="B5" s="427"/>
      <c r="C5" s="462" t="s">
        <v>119</v>
      </c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</row>
    <row r="6" spans="1:17" ht="15.75" thickBot="1">
      <c r="A6" s="1"/>
      <c r="B6" s="1"/>
      <c r="E6" s="335"/>
      <c r="H6" s="1"/>
      <c r="I6" s="178"/>
      <c r="N6" s="5"/>
    </row>
    <row r="7" spans="1:17" s="4" customFormat="1" ht="18.75">
      <c r="A7" s="430" t="s">
        <v>16</v>
      </c>
      <c r="B7" s="431"/>
      <c r="C7" s="463">
        <v>156981495</v>
      </c>
      <c r="D7" s="464"/>
      <c r="E7" s="336"/>
      <c r="F7" s="172"/>
      <c r="H7" s="7"/>
      <c r="I7" s="3"/>
      <c r="K7" s="187"/>
      <c r="N7" s="5"/>
    </row>
    <row r="8" spans="1:17" s="4" customFormat="1" ht="18.75">
      <c r="A8" s="438" t="s">
        <v>17</v>
      </c>
      <c r="B8" s="439"/>
      <c r="C8" s="457">
        <f>F69</f>
        <v>138467727.19999999</v>
      </c>
      <c r="D8" s="458"/>
      <c r="E8" s="336"/>
      <c r="F8" s="172"/>
      <c r="H8" s="7"/>
      <c r="I8" s="3"/>
      <c r="K8" s="187"/>
      <c r="N8" s="5"/>
    </row>
    <row r="9" spans="1:17" s="4" customFormat="1" ht="18.75">
      <c r="A9" s="434" t="s">
        <v>120</v>
      </c>
      <c r="B9" s="435"/>
      <c r="C9" s="457">
        <v>0</v>
      </c>
      <c r="D9" s="458"/>
      <c r="E9" s="336"/>
      <c r="F9" s="379"/>
      <c r="H9" s="7"/>
      <c r="I9" s="3"/>
      <c r="K9" s="187"/>
      <c r="N9" s="5"/>
    </row>
    <row r="10" spans="1:17" s="4" customFormat="1" ht="18.75">
      <c r="A10" s="434" t="s">
        <v>0</v>
      </c>
      <c r="B10" s="435"/>
      <c r="C10" s="457">
        <f>G69</f>
        <v>62637974.020000003</v>
      </c>
      <c r="D10" s="458"/>
      <c r="E10" s="336"/>
      <c r="F10" s="172"/>
      <c r="H10" s="7"/>
      <c r="I10" s="3"/>
      <c r="J10" s="346"/>
      <c r="K10" s="187"/>
      <c r="N10" s="5"/>
    </row>
    <row r="11" spans="1:17" s="4" customFormat="1" ht="19.5" thickBot="1">
      <c r="A11" s="436" t="s">
        <v>1</v>
      </c>
      <c r="B11" s="437"/>
      <c r="C11" s="444">
        <f>C8-C10</f>
        <v>75829753.179999977</v>
      </c>
      <c r="D11" s="445"/>
      <c r="E11" s="394"/>
      <c r="F11" s="6"/>
      <c r="G11" s="6"/>
      <c r="H11" s="7"/>
      <c r="I11" s="3"/>
      <c r="K11" s="187"/>
      <c r="N11" s="5"/>
    </row>
    <row r="12" spans="1:17" ht="15.75" thickBot="1">
      <c r="E12" s="395"/>
    </row>
    <row r="13" spans="1:17" ht="16.5" thickTop="1" thickBot="1">
      <c r="A13" s="188"/>
      <c r="B13" s="188"/>
      <c r="C13" s="188"/>
      <c r="D13" s="188"/>
      <c r="E13" s="337"/>
      <c r="F13" s="189" t="s">
        <v>2</v>
      </c>
      <c r="G13" s="190" t="s">
        <v>3</v>
      </c>
      <c r="H13" s="359" t="s">
        <v>4</v>
      </c>
      <c r="I13" s="192"/>
      <c r="J13" s="193"/>
      <c r="K13" s="193"/>
      <c r="L13" s="193"/>
      <c r="M13" s="193"/>
      <c r="N13" s="193"/>
      <c r="O13" s="194"/>
      <c r="P13" s="461" t="s">
        <v>455</v>
      </c>
      <c r="Q13" s="461"/>
    </row>
    <row r="14" spans="1:17" ht="26.25" customHeight="1" thickBot="1">
      <c r="A14" s="255" t="s">
        <v>5</v>
      </c>
      <c r="B14" s="256" t="s">
        <v>6</v>
      </c>
      <c r="C14" s="256" t="s">
        <v>7</v>
      </c>
      <c r="D14" s="256" t="s">
        <v>121</v>
      </c>
      <c r="E14" s="256" t="s">
        <v>8</v>
      </c>
      <c r="F14" s="257" t="s">
        <v>9</v>
      </c>
      <c r="G14" s="257" t="s">
        <v>9</v>
      </c>
      <c r="H14" s="257" t="s">
        <v>9</v>
      </c>
      <c r="I14" s="256" t="s">
        <v>10</v>
      </c>
      <c r="J14" s="256" t="s">
        <v>122</v>
      </c>
      <c r="K14" s="256" t="s">
        <v>123</v>
      </c>
      <c r="L14" s="455" t="s">
        <v>11</v>
      </c>
      <c r="M14" s="456"/>
      <c r="N14" s="256" t="s">
        <v>12</v>
      </c>
      <c r="O14" s="256" t="s">
        <v>124</v>
      </c>
      <c r="P14" s="256" t="s">
        <v>13</v>
      </c>
      <c r="Q14" s="258" t="s">
        <v>14</v>
      </c>
    </row>
    <row r="15" spans="1:17" s="5" customFormat="1" ht="42.75">
      <c r="A15" s="317" t="s">
        <v>450</v>
      </c>
      <c r="B15" s="378" t="s">
        <v>32</v>
      </c>
      <c r="C15" s="360" t="s">
        <v>32</v>
      </c>
      <c r="D15" s="360" t="s">
        <v>454</v>
      </c>
      <c r="E15" s="338" t="s">
        <v>491</v>
      </c>
      <c r="F15" s="158">
        <v>11772642.689999999</v>
      </c>
      <c r="G15" s="158">
        <v>7848428.46</v>
      </c>
      <c r="H15" s="198">
        <v>3924214.2299999995</v>
      </c>
      <c r="I15" s="360" t="s">
        <v>32</v>
      </c>
      <c r="J15" s="360" t="s">
        <v>32</v>
      </c>
      <c r="K15" s="360" t="s">
        <v>451</v>
      </c>
      <c r="L15" s="360" t="s">
        <v>32</v>
      </c>
      <c r="M15" s="360" t="s">
        <v>32</v>
      </c>
      <c r="N15" s="360" t="s">
        <v>451</v>
      </c>
      <c r="O15" s="360" t="s">
        <v>32</v>
      </c>
      <c r="P15" s="165" t="s">
        <v>452</v>
      </c>
      <c r="Q15" s="361" t="s">
        <v>453</v>
      </c>
    </row>
    <row r="16" spans="1:17" s="5" customFormat="1" ht="71.25">
      <c r="A16" s="317" t="s">
        <v>125</v>
      </c>
      <c r="B16" s="169">
        <v>44659</v>
      </c>
      <c r="C16" s="165" t="s">
        <v>126</v>
      </c>
      <c r="D16" s="294" t="s">
        <v>127</v>
      </c>
      <c r="E16" s="338" t="s">
        <v>128</v>
      </c>
      <c r="F16" s="158">
        <v>2277909.4300000002</v>
      </c>
      <c r="G16" s="158">
        <v>955325.43999999994</v>
      </c>
      <c r="H16" s="198">
        <v>1322583.9900000002</v>
      </c>
      <c r="I16" s="167" t="s">
        <v>129</v>
      </c>
      <c r="J16" s="374">
        <v>0.92</v>
      </c>
      <c r="K16" s="374">
        <v>0.5</v>
      </c>
      <c r="L16" s="259" t="s">
        <v>130</v>
      </c>
      <c r="M16" s="160">
        <v>1160</v>
      </c>
      <c r="N16" s="199" t="s">
        <v>131</v>
      </c>
      <c r="O16" s="165" t="s">
        <v>231</v>
      </c>
      <c r="P16" s="165" t="s">
        <v>314</v>
      </c>
      <c r="Q16" s="362" t="s">
        <v>315</v>
      </c>
    </row>
    <row r="17" spans="1:17" s="5" customFormat="1" ht="80.25" customHeight="1">
      <c r="A17" s="318" t="s">
        <v>132</v>
      </c>
      <c r="B17" s="169">
        <v>44774</v>
      </c>
      <c r="C17" s="165" t="s">
        <v>492</v>
      </c>
      <c r="D17" s="294" t="s">
        <v>133</v>
      </c>
      <c r="E17" s="338" t="s">
        <v>493</v>
      </c>
      <c r="F17" s="158">
        <v>1287362.2</v>
      </c>
      <c r="G17" s="158">
        <v>0</v>
      </c>
      <c r="H17" s="198">
        <v>1287362.2</v>
      </c>
      <c r="I17" s="167" t="s">
        <v>129</v>
      </c>
      <c r="J17" s="374">
        <v>0</v>
      </c>
      <c r="K17" s="374">
        <v>0</v>
      </c>
      <c r="L17" s="259" t="s">
        <v>134</v>
      </c>
      <c r="M17" s="160">
        <v>23</v>
      </c>
      <c r="N17" s="199" t="s">
        <v>135</v>
      </c>
      <c r="O17" s="163" t="s">
        <v>32</v>
      </c>
      <c r="P17" s="163" t="s">
        <v>32</v>
      </c>
      <c r="Q17" s="164" t="s">
        <v>33</v>
      </c>
    </row>
    <row r="18" spans="1:17" s="5" customFormat="1" ht="93.75" customHeight="1">
      <c r="A18" s="318" t="s">
        <v>132</v>
      </c>
      <c r="B18" s="169">
        <v>44679</v>
      </c>
      <c r="C18" s="165" t="s">
        <v>494</v>
      </c>
      <c r="D18" s="294" t="s">
        <v>136</v>
      </c>
      <c r="E18" s="338" t="s">
        <v>495</v>
      </c>
      <c r="F18" s="158">
        <v>1199545.56</v>
      </c>
      <c r="G18" s="158">
        <v>0</v>
      </c>
      <c r="H18" s="198">
        <v>1199545.56</v>
      </c>
      <c r="I18" s="167" t="s">
        <v>129</v>
      </c>
      <c r="J18" s="374">
        <v>0</v>
      </c>
      <c r="K18" s="374">
        <v>0</v>
      </c>
      <c r="L18" s="259" t="s">
        <v>134</v>
      </c>
      <c r="M18" s="160">
        <v>24</v>
      </c>
      <c r="N18" s="199" t="s">
        <v>135</v>
      </c>
      <c r="O18" s="163" t="s">
        <v>32</v>
      </c>
      <c r="P18" s="163" t="s">
        <v>32</v>
      </c>
      <c r="Q18" s="164" t="s">
        <v>33</v>
      </c>
    </row>
    <row r="19" spans="1:17" s="5" customFormat="1" ht="71.25">
      <c r="A19" s="318" t="s">
        <v>132</v>
      </c>
      <c r="B19" s="169">
        <v>44679</v>
      </c>
      <c r="C19" s="165" t="s">
        <v>137</v>
      </c>
      <c r="D19" s="294" t="s">
        <v>138</v>
      </c>
      <c r="E19" s="338" t="s">
        <v>496</v>
      </c>
      <c r="F19" s="158">
        <v>1161106.6399999999</v>
      </c>
      <c r="G19" s="158">
        <v>0</v>
      </c>
      <c r="H19" s="198">
        <v>1161106.6399999999</v>
      </c>
      <c r="I19" s="167" t="s">
        <v>129</v>
      </c>
      <c r="J19" s="374">
        <v>0</v>
      </c>
      <c r="K19" s="374">
        <v>0</v>
      </c>
      <c r="L19" s="259" t="s">
        <v>134</v>
      </c>
      <c r="M19" s="160">
        <v>28</v>
      </c>
      <c r="N19" s="199" t="s">
        <v>135</v>
      </c>
      <c r="O19" s="163" t="s">
        <v>32</v>
      </c>
      <c r="P19" s="163" t="s">
        <v>32</v>
      </c>
      <c r="Q19" s="164" t="s">
        <v>33</v>
      </c>
    </row>
    <row r="20" spans="1:17" s="5" customFormat="1" ht="71.25">
      <c r="A20" s="318" t="s">
        <v>132</v>
      </c>
      <c r="B20" s="169">
        <v>44679</v>
      </c>
      <c r="C20" s="165" t="s">
        <v>497</v>
      </c>
      <c r="D20" s="294" t="s">
        <v>139</v>
      </c>
      <c r="E20" s="338" t="s">
        <v>498</v>
      </c>
      <c r="F20" s="158">
        <v>1308983.44</v>
      </c>
      <c r="G20" s="158">
        <v>0</v>
      </c>
      <c r="H20" s="198">
        <v>1308983.44</v>
      </c>
      <c r="I20" s="167" t="s">
        <v>129</v>
      </c>
      <c r="J20" s="374">
        <v>0</v>
      </c>
      <c r="K20" s="374">
        <v>0</v>
      </c>
      <c r="L20" s="259" t="s">
        <v>134</v>
      </c>
      <c r="M20" s="160">
        <v>30</v>
      </c>
      <c r="N20" s="199" t="s">
        <v>135</v>
      </c>
      <c r="O20" s="163" t="s">
        <v>32</v>
      </c>
      <c r="P20" s="163" t="s">
        <v>32</v>
      </c>
      <c r="Q20" s="164" t="s">
        <v>33</v>
      </c>
    </row>
    <row r="21" spans="1:17" s="5" customFormat="1" ht="71.25">
      <c r="A21" s="318" t="s">
        <v>19</v>
      </c>
      <c r="B21" s="169">
        <v>44699</v>
      </c>
      <c r="C21" s="165" t="s">
        <v>200</v>
      </c>
      <c r="D21" s="294" t="s">
        <v>201</v>
      </c>
      <c r="E21" s="338" t="s">
        <v>202</v>
      </c>
      <c r="F21" s="158">
        <v>2978633.65</v>
      </c>
      <c r="G21" s="158">
        <v>2801275.09</v>
      </c>
      <c r="H21" s="198">
        <v>177358.56000000006</v>
      </c>
      <c r="I21" s="167" t="s">
        <v>129</v>
      </c>
      <c r="J21" s="374">
        <v>0.94045640355939708</v>
      </c>
      <c r="K21" s="374">
        <v>1</v>
      </c>
      <c r="L21" s="259" t="s">
        <v>203</v>
      </c>
      <c r="M21" s="160">
        <v>3842</v>
      </c>
      <c r="N21" s="199" t="s">
        <v>204</v>
      </c>
      <c r="O21" s="165" t="s">
        <v>316</v>
      </c>
      <c r="P21" s="165" t="s">
        <v>317</v>
      </c>
      <c r="Q21" s="362" t="s">
        <v>318</v>
      </c>
    </row>
    <row r="22" spans="1:17" s="5" customFormat="1" ht="71.25">
      <c r="A22" s="318" t="s">
        <v>19</v>
      </c>
      <c r="B22" s="169">
        <v>44699</v>
      </c>
      <c r="C22" s="165" t="s">
        <v>205</v>
      </c>
      <c r="D22" s="294" t="s">
        <v>206</v>
      </c>
      <c r="E22" s="338" t="s">
        <v>207</v>
      </c>
      <c r="F22" s="158">
        <v>1312500.42</v>
      </c>
      <c r="G22" s="158">
        <v>1312500.42</v>
      </c>
      <c r="H22" s="198">
        <v>0</v>
      </c>
      <c r="I22" s="167" t="s">
        <v>129</v>
      </c>
      <c r="J22" s="374">
        <v>1</v>
      </c>
      <c r="K22" s="374">
        <v>1</v>
      </c>
      <c r="L22" s="259" t="s">
        <v>203</v>
      </c>
      <c r="M22" s="160">
        <v>1847.62</v>
      </c>
      <c r="N22" s="199" t="s">
        <v>208</v>
      </c>
      <c r="O22" s="165" t="s">
        <v>319</v>
      </c>
      <c r="P22" s="165" t="s">
        <v>225</v>
      </c>
      <c r="Q22" s="362" t="s">
        <v>226</v>
      </c>
    </row>
    <row r="23" spans="1:17" s="5" customFormat="1" ht="75.75" customHeight="1">
      <c r="A23" s="318" t="s">
        <v>19</v>
      </c>
      <c r="B23" s="169">
        <v>44699</v>
      </c>
      <c r="C23" s="165" t="s">
        <v>209</v>
      </c>
      <c r="D23" s="294" t="s">
        <v>210</v>
      </c>
      <c r="E23" s="338" t="s">
        <v>211</v>
      </c>
      <c r="F23" s="158">
        <v>1273336.1100000001</v>
      </c>
      <c r="G23" s="158">
        <v>1273336.1100000001</v>
      </c>
      <c r="H23" s="198">
        <v>0</v>
      </c>
      <c r="I23" s="167" t="s">
        <v>129</v>
      </c>
      <c r="J23" s="374">
        <v>1</v>
      </c>
      <c r="K23" s="374">
        <v>1</v>
      </c>
      <c r="L23" s="259" t="s">
        <v>203</v>
      </c>
      <c r="M23" s="160">
        <v>1803.5</v>
      </c>
      <c r="N23" s="199" t="s">
        <v>212</v>
      </c>
      <c r="O23" s="165" t="s">
        <v>319</v>
      </c>
      <c r="P23" s="165" t="s">
        <v>227</v>
      </c>
      <c r="Q23" s="362" t="s">
        <v>228</v>
      </c>
    </row>
    <row r="24" spans="1:17" s="5" customFormat="1" ht="75" customHeight="1">
      <c r="A24" s="318" t="s">
        <v>19</v>
      </c>
      <c r="B24" s="169">
        <v>44699</v>
      </c>
      <c r="C24" s="165" t="s">
        <v>213</v>
      </c>
      <c r="D24" s="294" t="s">
        <v>214</v>
      </c>
      <c r="E24" s="338" t="s">
        <v>215</v>
      </c>
      <c r="F24" s="158">
        <v>2092689.59</v>
      </c>
      <c r="G24" s="158">
        <v>1760163.6199999999</v>
      </c>
      <c r="H24" s="198">
        <v>332525.9700000002</v>
      </c>
      <c r="I24" s="167" t="s">
        <v>129</v>
      </c>
      <c r="J24" s="374">
        <v>0.8411011496454186</v>
      </c>
      <c r="K24" s="374">
        <v>1</v>
      </c>
      <c r="L24" s="259" t="s">
        <v>203</v>
      </c>
      <c r="M24" s="160">
        <v>2680</v>
      </c>
      <c r="N24" s="199" t="s">
        <v>216</v>
      </c>
      <c r="O24" s="165" t="s">
        <v>319</v>
      </c>
      <c r="P24" s="165" t="s">
        <v>229</v>
      </c>
      <c r="Q24" s="362" t="s">
        <v>230</v>
      </c>
    </row>
    <row r="25" spans="1:17" s="5" customFormat="1" ht="66.75" customHeight="1">
      <c r="A25" s="318" t="s">
        <v>19</v>
      </c>
      <c r="B25" s="169">
        <v>44699</v>
      </c>
      <c r="C25" s="165" t="s">
        <v>499</v>
      </c>
      <c r="D25" s="294" t="s">
        <v>217</v>
      </c>
      <c r="E25" s="338" t="s">
        <v>500</v>
      </c>
      <c r="F25" s="158">
        <v>807689.49</v>
      </c>
      <c r="G25" s="158">
        <v>807689.49</v>
      </c>
      <c r="H25" s="198">
        <v>0</v>
      </c>
      <c r="I25" s="167" t="s">
        <v>129</v>
      </c>
      <c r="J25" s="374">
        <v>1</v>
      </c>
      <c r="K25" s="374">
        <v>1</v>
      </c>
      <c r="L25" s="259" t="s">
        <v>203</v>
      </c>
      <c r="M25" s="160">
        <v>1040</v>
      </c>
      <c r="N25" s="199" t="s">
        <v>208</v>
      </c>
      <c r="O25" s="165" t="s">
        <v>231</v>
      </c>
      <c r="P25" s="165" t="s">
        <v>232</v>
      </c>
      <c r="Q25" s="362" t="s">
        <v>233</v>
      </c>
    </row>
    <row r="26" spans="1:17" s="5" customFormat="1" ht="71.25">
      <c r="A26" s="318" t="s">
        <v>19</v>
      </c>
      <c r="B26" s="169">
        <v>44699</v>
      </c>
      <c r="C26" s="165" t="s">
        <v>501</v>
      </c>
      <c r="D26" s="294" t="s">
        <v>219</v>
      </c>
      <c r="E26" s="338" t="s">
        <v>502</v>
      </c>
      <c r="F26" s="158">
        <v>3499505.32</v>
      </c>
      <c r="G26" s="158">
        <v>3106564.52</v>
      </c>
      <c r="H26" s="198">
        <v>392940.79999999981</v>
      </c>
      <c r="I26" s="167" t="s">
        <v>129</v>
      </c>
      <c r="J26" s="374">
        <v>0.88771533000555636</v>
      </c>
      <c r="K26" s="374">
        <v>1</v>
      </c>
      <c r="L26" s="259" t="s">
        <v>203</v>
      </c>
      <c r="M26" s="160">
        <v>5495</v>
      </c>
      <c r="N26" s="199" t="s">
        <v>204</v>
      </c>
      <c r="O26" s="165" t="s">
        <v>231</v>
      </c>
      <c r="P26" s="165" t="s">
        <v>320</v>
      </c>
      <c r="Q26" s="362" t="s">
        <v>321</v>
      </c>
    </row>
    <row r="27" spans="1:17" ht="99.75">
      <c r="A27" s="318" t="s">
        <v>220</v>
      </c>
      <c r="B27" s="169">
        <v>44705</v>
      </c>
      <c r="C27" s="165" t="s">
        <v>218</v>
      </c>
      <c r="D27" s="294" t="s">
        <v>221</v>
      </c>
      <c r="E27" s="338" t="s">
        <v>222</v>
      </c>
      <c r="F27" s="158">
        <v>6650357.5899999999</v>
      </c>
      <c r="G27" s="158">
        <v>4251749.28</v>
      </c>
      <c r="H27" s="198">
        <v>2398608.3099999996</v>
      </c>
      <c r="I27" s="167" t="s">
        <v>129</v>
      </c>
      <c r="J27" s="374">
        <v>0.8</v>
      </c>
      <c r="K27" s="374">
        <v>0.5</v>
      </c>
      <c r="L27" s="259" t="s">
        <v>223</v>
      </c>
      <c r="M27" s="160">
        <v>1</v>
      </c>
      <c r="N27" s="199" t="s">
        <v>131</v>
      </c>
      <c r="O27" s="165" t="s">
        <v>316</v>
      </c>
      <c r="P27" s="165" t="s">
        <v>322</v>
      </c>
      <c r="Q27" s="362" t="s">
        <v>323</v>
      </c>
    </row>
    <row r="28" spans="1:17" ht="127.5" customHeight="1">
      <c r="A28" s="318" t="s">
        <v>19</v>
      </c>
      <c r="B28" s="169">
        <v>44726</v>
      </c>
      <c r="C28" s="165" t="s">
        <v>311</v>
      </c>
      <c r="D28" s="294" t="s">
        <v>312</v>
      </c>
      <c r="E28" s="338" t="s">
        <v>416</v>
      </c>
      <c r="F28" s="158">
        <v>2602891.81</v>
      </c>
      <c r="G28" s="158">
        <v>2202577.62</v>
      </c>
      <c r="H28" s="198">
        <v>400314.18999999994</v>
      </c>
      <c r="I28" s="167" t="s">
        <v>129</v>
      </c>
      <c r="J28" s="374">
        <v>0.84620406101320056</v>
      </c>
      <c r="K28" s="374">
        <v>0.99</v>
      </c>
      <c r="L28" s="259" t="s">
        <v>223</v>
      </c>
      <c r="M28" s="160">
        <v>1</v>
      </c>
      <c r="N28" s="199" t="s">
        <v>131</v>
      </c>
      <c r="O28" s="165" t="s">
        <v>319</v>
      </c>
      <c r="P28" s="165" t="s">
        <v>324</v>
      </c>
      <c r="Q28" s="362" t="s">
        <v>325</v>
      </c>
    </row>
    <row r="29" spans="1:17" ht="85.5">
      <c r="A29" s="318" t="s">
        <v>19</v>
      </c>
      <c r="B29" s="169">
        <v>44374</v>
      </c>
      <c r="C29" s="165" t="s">
        <v>234</v>
      </c>
      <c r="D29" s="294" t="s">
        <v>235</v>
      </c>
      <c r="E29" s="338" t="s">
        <v>236</v>
      </c>
      <c r="F29" s="158">
        <v>2409615.71</v>
      </c>
      <c r="G29" s="158">
        <v>1021269.7999999999</v>
      </c>
      <c r="H29" s="198">
        <v>1388345.9100000001</v>
      </c>
      <c r="I29" s="167" t="s">
        <v>129</v>
      </c>
      <c r="J29" s="374">
        <v>0.42383098506607925</v>
      </c>
      <c r="K29" s="374">
        <v>0.89</v>
      </c>
      <c r="L29" s="259" t="s">
        <v>20</v>
      </c>
      <c r="M29" s="160">
        <v>1</v>
      </c>
      <c r="N29" s="199" t="s">
        <v>237</v>
      </c>
      <c r="O29" s="165" t="s">
        <v>319</v>
      </c>
      <c r="P29" s="165" t="s">
        <v>420</v>
      </c>
      <c r="Q29" s="362" t="s">
        <v>421</v>
      </c>
    </row>
    <row r="30" spans="1:17" ht="75" customHeight="1">
      <c r="A30" s="318" t="s">
        <v>19</v>
      </c>
      <c r="B30" s="169">
        <v>44374</v>
      </c>
      <c r="C30" s="165" t="s">
        <v>238</v>
      </c>
      <c r="D30" s="294" t="s">
        <v>239</v>
      </c>
      <c r="E30" s="338" t="s">
        <v>240</v>
      </c>
      <c r="F30" s="158">
        <v>4260453.57</v>
      </c>
      <c r="G30" s="158">
        <v>1233622.43</v>
      </c>
      <c r="H30" s="198">
        <v>3026831.1400000006</v>
      </c>
      <c r="I30" s="167" t="s">
        <v>129</v>
      </c>
      <c r="J30" s="374">
        <v>0.28955190092589128</v>
      </c>
      <c r="K30" s="374">
        <v>0.8</v>
      </c>
      <c r="L30" s="259" t="s">
        <v>203</v>
      </c>
      <c r="M30" s="160">
        <v>4840.3500000000004</v>
      </c>
      <c r="N30" s="199" t="s">
        <v>241</v>
      </c>
      <c r="O30" s="163" t="s">
        <v>316</v>
      </c>
      <c r="P30" s="163" t="s">
        <v>232</v>
      </c>
      <c r="Q30" s="164" t="s">
        <v>503</v>
      </c>
    </row>
    <row r="31" spans="1:17" ht="71.25">
      <c r="A31" s="318" t="s">
        <v>19</v>
      </c>
      <c r="B31" s="169">
        <v>44374</v>
      </c>
      <c r="C31" s="165" t="s">
        <v>242</v>
      </c>
      <c r="D31" s="294" t="s">
        <v>243</v>
      </c>
      <c r="E31" s="338" t="s">
        <v>244</v>
      </c>
      <c r="F31" s="158">
        <v>4596015.6100000003</v>
      </c>
      <c r="G31" s="158">
        <v>1332677.3600000001</v>
      </c>
      <c r="H31" s="198">
        <v>3263338.25</v>
      </c>
      <c r="I31" s="167" t="s">
        <v>129</v>
      </c>
      <c r="J31" s="374">
        <v>0.28996362786504981</v>
      </c>
      <c r="K31" s="374">
        <v>0.2</v>
      </c>
      <c r="L31" s="259" t="s">
        <v>203</v>
      </c>
      <c r="M31" s="160">
        <v>4840.3500000000004</v>
      </c>
      <c r="N31" s="199" t="s">
        <v>241</v>
      </c>
      <c r="O31" s="163" t="s">
        <v>316</v>
      </c>
      <c r="P31" s="163" t="s">
        <v>504</v>
      </c>
      <c r="Q31" s="164" t="s">
        <v>505</v>
      </c>
    </row>
    <row r="32" spans="1:17" ht="71.25">
      <c r="A32" s="318" t="s">
        <v>19</v>
      </c>
      <c r="B32" s="169">
        <v>44739</v>
      </c>
      <c r="C32" s="165" t="s">
        <v>245</v>
      </c>
      <c r="D32" s="294" t="s">
        <v>246</v>
      </c>
      <c r="E32" s="338" t="s">
        <v>247</v>
      </c>
      <c r="F32" s="158">
        <v>2600372.5099999998</v>
      </c>
      <c r="G32" s="158">
        <v>1262024.28</v>
      </c>
      <c r="H32" s="198">
        <v>1338348.2299999997</v>
      </c>
      <c r="I32" s="167" t="s">
        <v>129</v>
      </c>
      <c r="J32" s="374">
        <v>0.48532441992320557</v>
      </c>
      <c r="K32" s="374">
        <v>1</v>
      </c>
      <c r="L32" s="259" t="s">
        <v>203</v>
      </c>
      <c r="M32" s="160">
        <v>1060.0999999999999</v>
      </c>
      <c r="N32" s="199" t="s">
        <v>237</v>
      </c>
      <c r="O32" s="165" t="s">
        <v>319</v>
      </c>
      <c r="P32" s="165" t="s">
        <v>422</v>
      </c>
      <c r="Q32" s="362" t="s">
        <v>423</v>
      </c>
    </row>
    <row r="33" spans="1:17" ht="71.25">
      <c r="A33" s="318" t="s">
        <v>19</v>
      </c>
      <c r="B33" s="169">
        <v>44739</v>
      </c>
      <c r="C33" s="165" t="s">
        <v>506</v>
      </c>
      <c r="D33" s="294" t="s">
        <v>248</v>
      </c>
      <c r="E33" s="338" t="s">
        <v>507</v>
      </c>
      <c r="F33" s="158">
        <v>60261.87</v>
      </c>
      <c r="G33" s="158">
        <v>0</v>
      </c>
      <c r="H33" s="198">
        <v>60261.87</v>
      </c>
      <c r="I33" s="167" t="s">
        <v>129</v>
      </c>
      <c r="J33" s="374">
        <v>0</v>
      </c>
      <c r="K33" s="374">
        <v>1</v>
      </c>
      <c r="L33" s="259" t="s">
        <v>20</v>
      </c>
      <c r="M33" s="160">
        <v>1</v>
      </c>
      <c r="N33" s="199" t="s">
        <v>249</v>
      </c>
      <c r="O33" s="163" t="s">
        <v>32</v>
      </c>
      <c r="P33" s="163" t="s">
        <v>32</v>
      </c>
      <c r="Q33" s="164" t="s">
        <v>33</v>
      </c>
    </row>
    <row r="34" spans="1:17" ht="71.25">
      <c r="A34" s="318" t="s">
        <v>19</v>
      </c>
      <c r="B34" s="169">
        <v>44374</v>
      </c>
      <c r="C34" s="165" t="s">
        <v>250</v>
      </c>
      <c r="D34" s="294" t="s">
        <v>251</v>
      </c>
      <c r="E34" s="338" t="s">
        <v>252</v>
      </c>
      <c r="F34" s="158">
        <v>413241.88</v>
      </c>
      <c r="G34" s="158">
        <v>274662.52</v>
      </c>
      <c r="H34" s="198">
        <v>138579.35999999999</v>
      </c>
      <c r="I34" s="167" t="s">
        <v>129</v>
      </c>
      <c r="J34" s="374">
        <v>0.66465315664520741</v>
      </c>
      <c r="K34" s="374">
        <v>1</v>
      </c>
      <c r="L34" s="259" t="s">
        <v>20</v>
      </c>
      <c r="M34" s="160">
        <v>1</v>
      </c>
      <c r="N34" s="199" t="s">
        <v>253</v>
      </c>
      <c r="O34" s="165" t="s">
        <v>231</v>
      </c>
      <c r="P34" s="165" t="s">
        <v>326</v>
      </c>
      <c r="Q34" s="362" t="s">
        <v>327</v>
      </c>
    </row>
    <row r="35" spans="1:17" ht="85.5">
      <c r="A35" s="318" t="s">
        <v>19</v>
      </c>
      <c r="B35" s="169">
        <v>44739</v>
      </c>
      <c r="C35" s="165" t="s">
        <v>254</v>
      </c>
      <c r="D35" s="294" t="s">
        <v>249</v>
      </c>
      <c r="E35" s="338" t="s">
        <v>255</v>
      </c>
      <c r="F35" s="158">
        <v>1608516.51</v>
      </c>
      <c r="G35" s="158">
        <v>780741.44</v>
      </c>
      <c r="H35" s="198">
        <v>827775.07000000007</v>
      </c>
      <c r="I35" s="167" t="s">
        <v>129</v>
      </c>
      <c r="J35" s="374">
        <v>0.48537981123986096</v>
      </c>
      <c r="K35" s="374">
        <v>0.75</v>
      </c>
      <c r="L35" s="259" t="s">
        <v>20</v>
      </c>
      <c r="M35" s="160">
        <v>1</v>
      </c>
      <c r="N35" s="199" t="s">
        <v>256</v>
      </c>
      <c r="O35" s="165" t="s">
        <v>319</v>
      </c>
      <c r="P35" s="165" t="s">
        <v>424</v>
      </c>
      <c r="Q35" s="362" t="s">
        <v>425</v>
      </c>
    </row>
    <row r="36" spans="1:17" ht="71.25">
      <c r="A36" s="318" t="s">
        <v>19</v>
      </c>
      <c r="B36" s="169">
        <v>44742</v>
      </c>
      <c r="C36" s="165" t="s">
        <v>257</v>
      </c>
      <c r="D36" s="294" t="s">
        <v>258</v>
      </c>
      <c r="E36" s="338" t="s">
        <v>259</v>
      </c>
      <c r="F36" s="158">
        <v>9792020.7400000002</v>
      </c>
      <c r="G36" s="158">
        <v>2760000.44</v>
      </c>
      <c r="H36" s="198">
        <v>7032020.3000000007</v>
      </c>
      <c r="I36" s="167" t="s">
        <v>129</v>
      </c>
      <c r="J36" s="374">
        <v>0.28186219303289589</v>
      </c>
      <c r="K36" s="374">
        <v>0.15</v>
      </c>
      <c r="L36" s="259" t="s">
        <v>203</v>
      </c>
      <c r="M36" s="160">
        <v>2479</v>
      </c>
      <c r="N36" s="199" t="s">
        <v>260</v>
      </c>
      <c r="O36" s="163" t="s">
        <v>316</v>
      </c>
      <c r="P36" s="163" t="s">
        <v>508</v>
      </c>
      <c r="Q36" s="164" t="s">
        <v>509</v>
      </c>
    </row>
    <row r="37" spans="1:17" ht="71.25">
      <c r="A37" s="318" t="s">
        <v>19</v>
      </c>
      <c r="B37" s="169">
        <v>44742</v>
      </c>
      <c r="C37" s="165" t="s">
        <v>261</v>
      </c>
      <c r="D37" s="294" t="s">
        <v>262</v>
      </c>
      <c r="E37" s="338" t="s">
        <v>263</v>
      </c>
      <c r="F37" s="158">
        <v>10014641.9</v>
      </c>
      <c r="G37" s="158">
        <v>2891939.71</v>
      </c>
      <c r="H37" s="198">
        <v>7122702.1900000004</v>
      </c>
      <c r="I37" s="167" t="s">
        <v>129</v>
      </c>
      <c r="J37" s="374">
        <v>0.28877115516232288</v>
      </c>
      <c r="K37" s="374">
        <v>0.17</v>
      </c>
      <c r="L37" s="259" t="s">
        <v>203</v>
      </c>
      <c r="M37" s="160">
        <v>2479</v>
      </c>
      <c r="N37" s="199" t="s">
        <v>260</v>
      </c>
      <c r="O37" s="163" t="s">
        <v>316</v>
      </c>
      <c r="P37" s="163" t="s">
        <v>229</v>
      </c>
      <c r="Q37" s="164" t="s">
        <v>510</v>
      </c>
    </row>
    <row r="38" spans="1:17" ht="85.5">
      <c r="A38" s="318" t="s">
        <v>19</v>
      </c>
      <c r="B38" s="169">
        <v>44753</v>
      </c>
      <c r="C38" s="165" t="s">
        <v>291</v>
      </c>
      <c r="D38" s="294" t="s">
        <v>328</v>
      </c>
      <c r="E38" s="338" t="s">
        <v>329</v>
      </c>
      <c r="F38" s="158">
        <v>766687.93</v>
      </c>
      <c r="G38" s="158">
        <v>0</v>
      </c>
      <c r="H38" s="198">
        <v>766687.93</v>
      </c>
      <c r="I38" s="167" t="s">
        <v>129</v>
      </c>
      <c r="J38" s="374">
        <v>0</v>
      </c>
      <c r="K38" s="374">
        <v>0</v>
      </c>
      <c r="L38" s="259" t="s">
        <v>20</v>
      </c>
      <c r="M38" s="160">
        <v>1</v>
      </c>
      <c r="N38" s="199" t="s">
        <v>208</v>
      </c>
      <c r="O38" s="163" t="s">
        <v>32</v>
      </c>
      <c r="P38" s="163" t="s">
        <v>32</v>
      </c>
      <c r="Q38" s="164" t="s">
        <v>33</v>
      </c>
    </row>
    <row r="39" spans="1:17" ht="71.25">
      <c r="A39" s="318" t="s">
        <v>19</v>
      </c>
      <c r="B39" s="169">
        <v>44753</v>
      </c>
      <c r="C39" s="165" t="s">
        <v>292</v>
      </c>
      <c r="D39" s="294" t="s">
        <v>330</v>
      </c>
      <c r="E39" s="338" t="s">
        <v>331</v>
      </c>
      <c r="F39" s="158">
        <v>570534.84</v>
      </c>
      <c r="G39" s="158">
        <v>0</v>
      </c>
      <c r="H39" s="198">
        <v>570534.84</v>
      </c>
      <c r="I39" s="167" t="s">
        <v>129</v>
      </c>
      <c r="J39" s="374">
        <v>0</v>
      </c>
      <c r="K39" s="374">
        <v>0</v>
      </c>
      <c r="L39" s="259" t="s">
        <v>20</v>
      </c>
      <c r="M39" s="160">
        <v>1</v>
      </c>
      <c r="N39" s="199" t="s">
        <v>208</v>
      </c>
      <c r="O39" s="163" t="s">
        <v>32</v>
      </c>
      <c r="P39" s="163" t="s">
        <v>32</v>
      </c>
      <c r="Q39" s="164" t="s">
        <v>33</v>
      </c>
    </row>
    <row r="40" spans="1:17" ht="85.5">
      <c r="A40" s="318" t="s">
        <v>19</v>
      </c>
      <c r="B40" s="169">
        <v>44753</v>
      </c>
      <c r="C40" s="165" t="s">
        <v>293</v>
      </c>
      <c r="D40" s="294" t="s">
        <v>332</v>
      </c>
      <c r="E40" s="338" t="s">
        <v>333</v>
      </c>
      <c r="F40" s="158">
        <v>1717128.07</v>
      </c>
      <c r="G40" s="158">
        <v>501283.93</v>
      </c>
      <c r="H40" s="198">
        <v>1215844.1400000001</v>
      </c>
      <c r="I40" s="167" t="s">
        <v>129</v>
      </c>
      <c r="J40" s="374">
        <v>0.29193159133436097</v>
      </c>
      <c r="K40" s="374">
        <v>1</v>
      </c>
      <c r="L40" s="259" t="s">
        <v>20</v>
      </c>
      <c r="M40" s="160">
        <v>1</v>
      </c>
      <c r="N40" s="199" t="s">
        <v>212</v>
      </c>
      <c r="O40" s="165" t="s">
        <v>231</v>
      </c>
      <c r="P40" s="165" t="s">
        <v>426</v>
      </c>
      <c r="Q40" s="362" t="s">
        <v>427</v>
      </c>
    </row>
    <row r="41" spans="1:17" ht="85.5">
      <c r="A41" s="318" t="s">
        <v>19</v>
      </c>
      <c r="B41" s="169">
        <v>44753</v>
      </c>
      <c r="C41" s="165" t="s">
        <v>294</v>
      </c>
      <c r="D41" s="294" t="s">
        <v>334</v>
      </c>
      <c r="E41" s="338" t="s">
        <v>335</v>
      </c>
      <c r="F41" s="158">
        <v>1524537.74</v>
      </c>
      <c r="G41" s="158">
        <v>450880.19</v>
      </c>
      <c r="H41" s="198">
        <v>1073657.55</v>
      </c>
      <c r="I41" s="167" t="s">
        <v>129</v>
      </c>
      <c r="J41" s="374">
        <v>0.29574878874431798</v>
      </c>
      <c r="K41" s="374">
        <v>1</v>
      </c>
      <c r="L41" s="259" t="s">
        <v>20</v>
      </c>
      <c r="M41" s="160">
        <v>1</v>
      </c>
      <c r="N41" s="199" t="s">
        <v>212</v>
      </c>
      <c r="O41" s="165" t="s">
        <v>319</v>
      </c>
      <c r="P41" s="165" t="s">
        <v>428</v>
      </c>
      <c r="Q41" s="362" t="s">
        <v>429</v>
      </c>
    </row>
    <row r="42" spans="1:17" ht="85.5">
      <c r="A42" s="318" t="s">
        <v>19</v>
      </c>
      <c r="B42" s="169">
        <v>44753</v>
      </c>
      <c r="C42" s="165" t="s">
        <v>295</v>
      </c>
      <c r="D42" s="294" t="s">
        <v>336</v>
      </c>
      <c r="E42" s="338" t="s">
        <v>337</v>
      </c>
      <c r="F42" s="158">
        <v>2026317.84</v>
      </c>
      <c r="G42" s="158">
        <v>590379.34</v>
      </c>
      <c r="H42" s="198">
        <v>1435938.5</v>
      </c>
      <c r="I42" s="167" t="s">
        <v>129</v>
      </c>
      <c r="J42" s="374">
        <v>0.29135574308520124</v>
      </c>
      <c r="K42" s="374">
        <v>0.95</v>
      </c>
      <c r="L42" s="259" t="s">
        <v>20</v>
      </c>
      <c r="M42" s="160">
        <v>1</v>
      </c>
      <c r="N42" s="199" t="s">
        <v>212</v>
      </c>
      <c r="O42" s="165" t="s">
        <v>319</v>
      </c>
      <c r="P42" s="165" t="s">
        <v>430</v>
      </c>
      <c r="Q42" s="362" t="s">
        <v>431</v>
      </c>
    </row>
    <row r="43" spans="1:17" ht="85.5">
      <c r="A43" s="318" t="s">
        <v>19</v>
      </c>
      <c r="B43" s="169">
        <v>44753</v>
      </c>
      <c r="C43" s="165" t="s">
        <v>296</v>
      </c>
      <c r="D43" s="294" t="s">
        <v>338</v>
      </c>
      <c r="E43" s="338" t="s">
        <v>339</v>
      </c>
      <c r="F43" s="158">
        <v>1142115.96</v>
      </c>
      <c r="G43" s="158">
        <v>329775.27</v>
      </c>
      <c r="H43" s="198">
        <v>812340.69</v>
      </c>
      <c r="I43" s="167" t="s">
        <v>129</v>
      </c>
      <c r="J43" s="374">
        <v>0.28874061964776326</v>
      </c>
      <c r="K43" s="374">
        <v>0.15</v>
      </c>
      <c r="L43" s="259" t="s">
        <v>20</v>
      </c>
      <c r="M43" s="160">
        <v>1</v>
      </c>
      <c r="N43" s="199" t="s">
        <v>212</v>
      </c>
      <c r="O43" s="163" t="s">
        <v>319</v>
      </c>
      <c r="P43" s="163" t="s">
        <v>511</v>
      </c>
      <c r="Q43" s="164" t="s">
        <v>512</v>
      </c>
    </row>
    <row r="44" spans="1:17" ht="99.75">
      <c r="A44" s="318" t="s">
        <v>19</v>
      </c>
      <c r="B44" s="169">
        <v>44753</v>
      </c>
      <c r="C44" s="165" t="s">
        <v>297</v>
      </c>
      <c r="D44" s="294" t="s">
        <v>340</v>
      </c>
      <c r="E44" s="338" t="s">
        <v>341</v>
      </c>
      <c r="F44" s="158">
        <v>6925314.6100000003</v>
      </c>
      <c r="G44" s="158">
        <v>1995800.2</v>
      </c>
      <c r="H44" s="198">
        <v>4929514.41</v>
      </c>
      <c r="I44" s="167" t="s">
        <v>129</v>
      </c>
      <c r="J44" s="374">
        <v>0.28818910221322058</v>
      </c>
      <c r="K44" s="374">
        <v>0.21</v>
      </c>
      <c r="L44" s="259" t="s">
        <v>203</v>
      </c>
      <c r="M44" s="160">
        <v>2786.55</v>
      </c>
      <c r="N44" s="199" t="s">
        <v>342</v>
      </c>
      <c r="O44" s="163" t="s">
        <v>316</v>
      </c>
      <c r="P44" s="163" t="s">
        <v>513</v>
      </c>
      <c r="Q44" s="164" t="s">
        <v>514</v>
      </c>
    </row>
    <row r="45" spans="1:17" ht="99.75">
      <c r="A45" s="318" t="s">
        <v>19</v>
      </c>
      <c r="B45" s="169">
        <v>44753</v>
      </c>
      <c r="C45" s="165" t="s">
        <v>298</v>
      </c>
      <c r="D45" s="294" t="s">
        <v>343</v>
      </c>
      <c r="E45" s="338" t="s">
        <v>344</v>
      </c>
      <c r="F45" s="158">
        <v>7520297.1600000001</v>
      </c>
      <c r="G45" s="158">
        <v>2176635.4900000002</v>
      </c>
      <c r="H45" s="198">
        <v>5343661.67</v>
      </c>
      <c r="I45" s="167" t="s">
        <v>129</v>
      </c>
      <c r="J45" s="374">
        <v>0.28943477148448216</v>
      </c>
      <c r="K45" s="374">
        <v>0.28000000000000003</v>
      </c>
      <c r="L45" s="259" t="s">
        <v>203</v>
      </c>
      <c r="M45" s="160">
        <v>4229.5</v>
      </c>
      <c r="N45" s="199" t="s">
        <v>342</v>
      </c>
      <c r="O45" s="163" t="s">
        <v>316</v>
      </c>
      <c r="P45" s="163" t="s">
        <v>515</v>
      </c>
      <c r="Q45" s="164" t="s">
        <v>516</v>
      </c>
    </row>
    <row r="46" spans="1:17" ht="85.5">
      <c r="A46" s="318" t="s">
        <v>19</v>
      </c>
      <c r="B46" s="169">
        <v>44753</v>
      </c>
      <c r="C46" s="165" t="s">
        <v>299</v>
      </c>
      <c r="D46" s="294" t="s">
        <v>345</v>
      </c>
      <c r="E46" s="338" t="s">
        <v>346</v>
      </c>
      <c r="F46" s="158">
        <v>2314125.67</v>
      </c>
      <c r="G46" s="158">
        <v>1187035.01</v>
      </c>
      <c r="H46" s="198">
        <v>1127090.6599999999</v>
      </c>
      <c r="I46" s="167" t="s">
        <v>129</v>
      </c>
      <c r="J46" s="374">
        <v>0.51295183549819923</v>
      </c>
      <c r="K46" s="374">
        <v>0.82</v>
      </c>
      <c r="L46" s="259" t="s">
        <v>20</v>
      </c>
      <c r="M46" s="160">
        <v>1</v>
      </c>
      <c r="N46" s="199" t="s">
        <v>347</v>
      </c>
      <c r="O46" s="165" t="s">
        <v>231</v>
      </c>
      <c r="P46" s="165" t="s">
        <v>432</v>
      </c>
      <c r="Q46" s="362" t="s">
        <v>433</v>
      </c>
    </row>
    <row r="47" spans="1:17" ht="85.5">
      <c r="A47" s="318" t="s">
        <v>19</v>
      </c>
      <c r="B47" s="169">
        <v>44755</v>
      </c>
      <c r="C47" s="165" t="s">
        <v>300</v>
      </c>
      <c r="D47" s="294" t="s">
        <v>348</v>
      </c>
      <c r="E47" s="338" t="s">
        <v>349</v>
      </c>
      <c r="F47" s="158">
        <v>2243654.67</v>
      </c>
      <c r="G47" s="158">
        <v>967854.67999999993</v>
      </c>
      <c r="H47" s="198">
        <v>1275799.99</v>
      </c>
      <c r="I47" s="167" t="s">
        <v>129</v>
      </c>
      <c r="J47" s="374">
        <v>0.43137417399443201</v>
      </c>
      <c r="K47" s="374">
        <v>0.78</v>
      </c>
      <c r="L47" s="259" t="s">
        <v>20</v>
      </c>
      <c r="M47" s="160">
        <v>1</v>
      </c>
      <c r="N47" s="199" t="s">
        <v>347</v>
      </c>
      <c r="O47" s="165" t="s">
        <v>319</v>
      </c>
      <c r="P47" s="165" t="s">
        <v>434</v>
      </c>
      <c r="Q47" s="362" t="s">
        <v>435</v>
      </c>
    </row>
    <row r="48" spans="1:17" ht="99.75">
      <c r="A48" s="318" t="s">
        <v>220</v>
      </c>
      <c r="B48" s="169">
        <v>44755</v>
      </c>
      <c r="C48" s="165" t="s">
        <v>301</v>
      </c>
      <c r="D48" s="294" t="s">
        <v>350</v>
      </c>
      <c r="E48" s="338" t="s">
        <v>351</v>
      </c>
      <c r="F48" s="158">
        <v>757349.64</v>
      </c>
      <c r="G48" s="158">
        <v>361098.67</v>
      </c>
      <c r="H48" s="198">
        <v>396250.97000000003</v>
      </c>
      <c r="I48" s="167" t="s">
        <v>129</v>
      </c>
      <c r="J48" s="374">
        <v>0.9</v>
      </c>
      <c r="K48" s="374">
        <v>0</v>
      </c>
      <c r="L48" s="259" t="s">
        <v>130</v>
      </c>
      <c r="M48" s="160">
        <v>524</v>
      </c>
      <c r="N48" s="199" t="s">
        <v>352</v>
      </c>
      <c r="O48" s="163" t="s">
        <v>231</v>
      </c>
      <c r="P48" s="163" t="s">
        <v>517</v>
      </c>
      <c r="Q48" s="164" t="s">
        <v>518</v>
      </c>
    </row>
    <row r="49" spans="1:17" ht="71.25">
      <c r="A49" s="318" t="s">
        <v>19</v>
      </c>
      <c r="B49" s="169">
        <v>44763</v>
      </c>
      <c r="C49" s="165" t="s">
        <v>302</v>
      </c>
      <c r="D49" s="294" t="s">
        <v>353</v>
      </c>
      <c r="E49" s="338" t="s">
        <v>354</v>
      </c>
      <c r="F49" s="158">
        <v>996126.09</v>
      </c>
      <c r="G49" s="158">
        <v>0</v>
      </c>
      <c r="H49" s="198">
        <v>996126.09</v>
      </c>
      <c r="I49" s="167" t="s">
        <v>129</v>
      </c>
      <c r="J49" s="374">
        <v>0</v>
      </c>
      <c r="K49" s="374">
        <v>0</v>
      </c>
      <c r="L49" s="259" t="s">
        <v>355</v>
      </c>
      <c r="M49" s="160">
        <v>8</v>
      </c>
      <c r="N49" s="199" t="s">
        <v>98</v>
      </c>
      <c r="O49" s="163" t="s">
        <v>32</v>
      </c>
      <c r="P49" s="163" t="s">
        <v>32</v>
      </c>
      <c r="Q49" s="164" t="s">
        <v>33</v>
      </c>
    </row>
    <row r="50" spans="1:17" ht="71.25">
      <c r="A50" s="318" t="s">
        <v>19</v>
      </c>
      <c r="B50" s="169">
        <v>44763</v>
      </c>
      <c r="C50" s="165" t="s">
        <v>303</v>
      </c>
      <c r="D50" s="294" t="s">
        <v>356</v>
      </c>
      <c r="E50" s="338" t="s">
        <v>357</v>
      </c>
      <c r="F50" s="158">
        <v>996126.09</v>
      </c>
      <c r="G50" s="158">
        <v>0</v>
      </c>
      <c r="H50" s="198">
        <v>996126.09</v>
      </c>
      <c r="I50" s="167" t="s">
        <v>129</v>
      </c>
      <c r="J50" s="374">
        <v>0</v>
      </c>
      <c r="K50" s="374">
        <v>0</v>
      </c>
      <c r="L50" s="259" t="s">
        <v>355</v>
      </c>
      <c r="M50" s="160">
        <v>8</v>
      </c>
      <c r="N50" s="199" t="s">
        <v>98</v>
      </c>
      <c r="O50" s="163" t="s">
        <v>32</v>
      </c>
      <c r="P50" s="163" t="s">
        <v>32</v>
      </c>
      <c r="Q50" s="164" t="s">
        <v>33</v>
      </c>
    </row>
    <row r="51" spans="1:17" ht="71.25">
      <c r="A51" s="318" t="s">
        <v>19</v>
      </c>
      <c r="B51" s="169">
        <v>44763</v>
      </c>
      <c r="C51" s="165" t="s">
        <v>304</v>
      </c>
      <c r="D51" s="294" t="s">
        <v>358</v>
      </c>
      <c r="E51" s="338" t="s">
        <v>359</v>
      </c>
      <c r="F51" s="158">
        <v>943122.78</v>
      </c>
      <c r="G51" s="158">
        <v>0</v>
      </c>
      <c r="H51" s="198">
        <v>943122.78</v>
      </c>
      <c r="I51" s="167" t="s">
        <v>129</v>
      </c>
      <c r="J51" s="374">
        <v>0</v>
      </c>
      <c r="K51" s="374">
        <v>0</v>
      </c>
      <c r="L51" s="259" t="s">
        <v>355</v>
      </c>
      <c r="M51" s="160">
        <v>6</v>
      </c>
      <c r="N51" s="199" t="s">
        <v>98</v>
      </c>
      <c r="O51" s="163" t="s">
        <v>32</v>
      </c>
      <c r="P51" s="163" t="s">
        <v>32</v>
      </c>
      <c r="Q51" s="164" t="s">
        <v>33</v>
      </c>
    </row>
    <row r="52" spans="1:17" ht="71.25">
      <c r="A52" s="318" t="s">
        <v>19</v>
      </c>
      <c r="B52" s="169">
        <v>44763</v>
      </c>
      <c r="C52" s="165" t="s">
        <v>305</v>
      </c>
      <c r="D52" s="294" t="s">
        <v>360</v>
      </c>
      <c r="E52" s="338" t="s">
        <v>361</v>
      </c>
      <c r="F52" s="158">
        <v>362742.01</v>
      </c>
      <c r="G52" s="158">
        <v>105771.41</v>
      </c>
      <c r="H52" s="198">
        <v>256970.6</v>
      </c>
      <c r="I52" s="167" t="s">
        <v>129</v>
      </c>
      <c r="J52" s="374">
        <v>0.29158853147447689</v>
      </c>
      <c r="K52" s="374">
        <v>0.62</v>
      </c>
      <c r="L52" s="259" t="s">
        <v>355</v>
      </c>
      <c r="M52" s="160">
        <v>3</v>
      </c>
      <c r="N52" s="199" t="s">
        <v>362</v>
      </c>
      <c r="O52" s="163" t="s">
        <v>231</v>
      </c>
      <c r="P52" s="163" t="s">
        <v>519</v>
      </c>
      <c r="Q52" s="164" t="s">
        <v>520</v>
      </c>
    </row>
    <row r="53" spans="1:17" ht="71.25">
      <c r="A53" s="318" t="s">
        <v>19</v>
      </c>
      <c r="B53" s="169">
        <v>44763</v>
      </c>
      <c r="C53" s="165" t="s">
        <v>306</v>
      </c>
      <c r="D53" s="294" t="s">
        <v>363</v>
      </c>
      <c r="E53" s="338" t="s">
        <v>364</v>
      </c>
      <c r="F53" s="158">
        <v>846397.99</v>
      </c>
      <c r="G53" s="158">
        <v>0</v>
      </c>
      <c r="H53" s="198">
        <v>846397.99</v>
      </c>
      <c r="I53" s="167" t="s">
        <v>129</v>
      </c>
      <c r="J53" s="374">
        <v>0</v>
      </c>
      <c r="K53" s="374">
        <v>0</v>
      </c>
      <c r="L53" s="259" t="s">
        <v>355</v>
      </c>
      <c r="M53" s="160">
        <v>7</v>
      </c>
      <c r="N53" s="199" t="s">
        <v>365</v>
      </c>
      <c r="O53" s="163" t="s">
        <v>32</v>
      </c>
      <c r="P53" s="163" t="s">
        <v>32</v>
      </c>
      <c r="Q53" s="164" t="s">
        <v>33</v>
      </c>
    </row>
    <row r="54" spans="1:17" ht="71.25">
      <c r="A54" s="318" t="s">
        <v>19</v>
      </c>
      <c r="B54" s="169">
        <v>44763</v>
      </c>
      <c r="C54" s="165" t="s">
        <v>307</v>
      </c>
      <c r="D54" s="294" t="s">
        <v>366</v>
      </c>
      <c r="E54" s="338" t="s">
        <v>367</v>
      </c>
      <c r="F54" s="158">
        <v>1088225.99</v>
      </c>
      <c r="G54" s="158">
        <v>0</v>
      </c>
      <c r="H54" s="198">
        <v>1088225.99</v>
      </c>
      <c r="I54" s="167" t="s">
        <v>129</v>
      </c>
      <c r="J54" s="374">
        <v>0</v>
      </c>
      <c r="K54" s="374">
        <v>0</v>
      </c>
      <c r="L54" s="259" t="s">
        <v>355</v>
      </c>
      <c r="M54" s="160">
        <v>9</v>
      </c>
      <c r="N54" s="199" t="s">
        <v>100</v>
      </c>
      <c r="O54" s="163" t="s">
        <v>32</v>
      </c>
      <c r="P54" s="163" t="s">
        <v>32</v>
      </c>
      <c r="Q54" s="164" t="s">
        <v>33</v>
      </c>
    </row>
    <row r="55" spans="1:17" ht="71.25">
      <c r="A55" s="318" t="s">
        <v>19</v>
      </c>
      <c r="B55" s="169">
        <v>44769</v>
      </c>
      <c r="C55" s="165" t="s">
        <v>308</v>
      </c>
      <c r="D55" s="294" t="s">
        <v>368</v>
      </c>
      <c r="E55" s="338" t="s">
        <v>369</v>
      </c>
      <c r="F55" s="158">
        <v>1045753.82</v>
      </c>
      <c r="G55" s="158">
        <v>303229.49</v>
      </c>
      <c r="H55" s="198">
        <v>742524.33</v>
      </c>
      <c r="I55" s="167" t="s">
        <v>129</v>
      </c>
      <c r="J55" s="374">
        <v>0.28996259368194321</v>
      </c>
      <c r="K55" s="374">
        <v>0.18</v>
      </c>
      <c r="L55" s="259" t="s">
        <v>20</v>
      </c>
      <c r="M55" s="160">
        <v>1</v>
      </c>
      <c r="N55" s="199" t="s">
        <v>204</v>
      </c>
      <c r="O55" s="163" t="s">
        <v>231</v>
      </c>
      <c r="P55" s="163" t="s">
        <v>521</v>
      </c>
      <c r="Q55" s="164" t="s">
        <v>522</v>
      </c>
    </row>
    <row r="56" spans="1:17" ht="85.5">
      <c r="A56" s="318" t="s">
        <v>19</v>
      </c>
      <c r="B56" s="169">
        <v>44769</v>
      </c>
      <c r="C56" s="165" t="s">
        <v>309</v>
      </c>
      <c r="D56" s="294" t="s">
        <v>370</v>
      </c>
      <c r="E56" s="338" t="s">
        <v>371</v>
      </c>
      <c r="F56" s="158">
        <v>1277019.08</v>
      </c>
      <c r="G56" s="158">
        <v>358691.89</v>
      </c>
      <c r="H56" s="198">
        <v>918327.19000000006</v>
      </c>
      <c r="I56" s="167" t="s">
        <v>129</v>
      </c>
      <c r="J56" s="374">
        <v>0.28088216974800406</v>
      </c>
      <c r="K56" s="374">
        <v>0.35</v>
      </c>
      <c r="L56" s="259" t="s">
        <v>20</v>
      </c>
      <c r="M56" s="160">
        <v>1</v>
      </c>
      <c r="N56" s="199" t="s">
        <v>241</v>
      </c>
      <c r="O56" s="163" t="s">
        <v>231</v>
      </c>
      <c r="P56" s="163" t="s">
        <v>523</v>
      </c>
      <c r="Q56" s="164" t="s">
        <v>524</v>
      </c>
    </row>
    <row r="57" spans="1:17" ht="71.25">
      <c r="A57" s="318" t="s">
        <v>19</v>
      </c>
      <c r="B57" s="169">
        <v>44769</v>
      </c>
      <c r="C57" s="165" t="s">
        <v>310</v>
      </c>
      <c r="D57" s="294" t="s">
        <v>372</v>
      </c>
      <c r="E57" s="338" t="s">
        <v>373</v>
      </c>
      <c r="F57" s="158">
        <v>1497078.48</v>
      </c>
      <c r="G57" s="158">
        <v>419499.33</v>
      </c>
      <c r="H57" s="198">
        <v>1077579.1499999999</v>
      </c>
      <c r="I57" s="167" t="s">
        <v>129</v>
      </c>
      <c r="J57" s="374">
        <v>0.28021198327558622</v>
      </c>
      <c r="K57" s="374">
        <v>0.4</v>
      </c>
      <c r="L57" s="259" t="s">
        <v>20</v>
      </c>
      <c r="M57" s="160">
        <v>1</v>
      </c>
      <c r="N57" s="199" t="s">
        <v>241</v>
      </c>
      <c r="O57" s="163" t="s">
        <v>319</v>
      </c>
      <c r="P57" s="163" t="s">
        <v>525</v>
      </c>
      <c r="Q57" s="164" t="s">
        <v>526</v>
      </c>
    </row>
    <row r="58" spans="1:17" ht="57">
      <c r="A58" s="318" t="s">
        <v>125</v>
      </c>
      <c r="B58" s="169">
        <v>44803</v>
      </c>
      <c r="C58" s="165" t="s">
        <v>417</v>
      </c>
      <c r="D58" s="294" t="s">
        <v>418</v>
      </c>
      <c r="E58" s="338" t="s">
        <v>419</v>
      </c>
      <c r="F58" s="158">
        <v>7175983.79</v>
      </c>
      <c r="G58" s="158">
        <v>0</v>
      </c>
      <c r="H58" s="198">
        <v>7175983.79</v>
      </c>
      <c r="I58" s="167" t="s">
        <v>129</v>
      </c>
      <c r="J58" s="374">
        <v>0</v>
      </c>
      <c r="K58" s="374">
        <v>0</v>
      </c>
      <c r="L58" s="259" t="s">
        <v>223</v>
      </c>
      <c r="M58" s="160">
        <v>1</v>
      </c>
      <c r="N58" s="199" t="s">
        <v>436</v>
      </c>
      <c r="O58" s="163" t="s">
        <v>32</v>
      </c>
      <c r="P58" s="163" t="s">
        <v>32</v>
      </c>
      <c r="Q58" s="164" t="s">
        <v>33</v>
      </c>
    </row>
    <row r="59" spans="1:17" ht="57">
      <c r="A59" s="317" t="s">
        <v>19</v>
      </c>
      <c r="B59" s="169">
        <v>44833</v>
      </c>
      <c r="C59" s="165" t="s">
        <v>527</v>
      </c>
      <c r="D59" s="294" t="s">
        <v>528</v>
      </c>
      <c r="E59" s="338" t="s">
        <v>529</v>
      </c>
      <c r="F59" s="158">
        <v>750793.01</v>
      </c>
      <c r="G59" s="158">
        <v>0</v>
      </c>
      <c r="H59" s="198">
        <v>750793.01</v>
      </c>
      <c r="I59" s="167" t="s">
        <v>129</v>
      </c>
      <c r="J59" s="374">
        <v>0</v>
      </c>
      <c r="K59" s="374">
        <v>0</v>
      </c>
      <c r="L59" s="259"/>
      <c r="M59" s="160"/>
      <c r="N59" s="199"/>
      <c r="O59" s="163" t="s">
        <v>32</v>
      </c>
      <c r="P59" s="163" t="s">
        <v>32</v>
      </c>
      <c r="Q59" s="164" t="s">
        <v>33</v>
      </c>
    </row>
    <row r="60" spans="1:17" ht="57">
      <c r="A60" s="317" t="s">
        <v>140</v>
      </c>
      <c r="B60" s="169">
        <v>44657</v>
      </c>
      <c r="C60" s="165" t="s">
        <v>141</v>
      </c>
      <c r="D60" s="294" t="s">
        <v>142</v>
      </c>
      <c r="E60" s="338" t="s">
        <v>143</v>
      </c>
      <c r="F60" s="158">
        <v>15000000</v>
      </c>
      <c r="G60" s="158">
        <v>14018573.439999999</v>
      </c>
      <c r="H60" s="198">
        <v>981426.56000000052</v>
      </c>
      <c r="I60" s="167" t="s">
        <v>129</v>
      </c>
      <c r="J60" s="374">
        <v>0.93457156266666663</v>
      </c>
      <c r="K60" s="374">
        <v>0</v>
      </c>
      <c r="L60" s="259" t="s">
        <v>144</v>
      </c>
      <c r="M60" s="160">
        <v>1358</v>
      </c>
      <c r="N60" s="199" t="s">
        <v>145</v>
      </c>
      <c r="O60" s="163" t="s">
        <v>32</v>
      </c>
      <c r="P60" s="163" t="s">
        <v>32</v>
      </c>
      <c r="Q60" s="164" t="s">
        <v>33</v>
      </c>
    </row>
    <row r="61" spans="1:17" ht="71.25">
      <c r="A61" s="317" t="s">
        <v>125</v>
      </c>
      <c r="B61" s="169">
        <v>44659</v>
      </c>
      <c r="C61" s="165" t="s">
        <v>530</v>
      </c>
      <c r="D61" s="294" t="s">
        <v>146</v>
      </c>
      <c r="E61" s="338" t="s">
        <v>531</v>
      </c>
      <c r="F61" s="158">
        <v>227795.06</v>
      </c>
      <c r="G61" s="158">
        <v>227795.06</v>
      </c>
      <c r="H61" s="198">
        <v>0</v>
      </c>
      <c r="I61" s="167" t="s">
        <v>129</v>
      </c>
      <c r="J61" s="374">
        <v>1</v>
      </c>
      <c r="K61" s="374">
        <v>0</v>
      </c>
      <c r="L61" s="259" t="s">
        <v>147</v>
      </c>
      <c r="M61" s="160">
        <v>1</v>
      </c>
      <c r="N61" s="199" t="s">
        <v>148</v>
      </c>
      <c r="O61" s="163" t="s">
        <v>32</v>
      </c>
      <c r="P61" s="163" t="s">
        <v>32</v>
      </c>
      <c r="Q61" s="164" t="s">
        <v>33</v>
      </c>
    </row>
    <row r="62" spans="1:17" ht="57">
      <c r="A62" s="317" t="s">
        <v>125</v>
      </c>
      <c r="B62" s="169">
        <v>44659</v>
      </c>
      <c r="C62" s="165" t="s">
        <v>149</v>
      </c>
      <c r="D62" s="294" t="s">
        <v>150</v>
      </c>
      <c r="E62" s="338" t="s">
        <v>151</v>
      </c>
      <c r="F62" s="158">
        <v>702204.64</v>
      </c>
      <c r="G62" s="158">
        <v>391129.55000000005</v>
      </c>
      <c r="H62" s="198">
        <v>311075.08999999997</v>
      </c>
      <c r="I62" s="167" t="s">
        <v>129</v>
      </c>
      <c r="J62" s="374">
        <v>0.55700222943556743</v>
      </c>
      <c r="K62" s="374">
        <v>0</v>
      </c>
      <c r="L62" s="259" t="s">
        <v>147</v>
      </c>
      <c r="M62" s="160">
        <v>1</v>
      </c>
      <c r="N62" s="199" t="s">
        <v>148</v>
      </c>
      <c r="O62" s="163" t="s">
        <v>32</v>
      </c>
      <c r="P62" s="163" t="s">
        <v>32</v>
      </c>
      <c r="Q62" s="164" t="s">
        <v>33</v>
      </c>
    </row>
    <row r="63" spans="1:17" ht="57">
      <c r="A63" s="317" t="s">
        <v>140</v>
      </c>
      <c r="B63" s="169">
        <v>44659</v>
      </c>
      <c r="C63" s="165" t="s">
        <v>152</v>
      </c>
      <c r="D63" s="294" t="s">
        <v>153</v>
      </c>
      <c r="E63" s="338" t="s">
        <v>154</v>
      </c>
      <c r="F63" s="158">
        <v>940000</v>
      </c>
      <c r="G63" s="158">
        <v>375993.04000000004</v>
      </c>
      <c r="H63" s="198">
        <v>564006.96</v>
      </c>
      <c r="I63" s="167" t="s">
        <v>129</v>
      </c>
      <c r="J63" s="374">
        <v>0.39999259574468088</v>
      </c>
      <c r="K63" s="374">
        <v>0</v>
      </c>
      <c r="L63" s="259" t="s">
        <v>155</v>
      </c>
      <c r="M63" s="160">
        <v>1</v>
      </c>
      <c r="N63" s="199" t="s">
        <v>156</v>
      </c>
      <c r="O63" s="163" t="s">
        <v>32</v>
      </c>
      <c r="P63" s="163" t="s">
        <v>32</v>
      </c>
      <c r="Q63" s="164" t="s">
        <v>33</v>
      </c>
    </row>
    <row r="64" spans="1:17" ht="57">
      <c r="A64" s="317" t="s">
        <v>19</v>
      </c>
      <c r="B64" s="169">
        <v>44671</v>
      </c>
      <c r="C64" s="165" t="s">
        <v>157</v>
      </c>
      <c r="D64" s="294" t="s">
        <v>158</v>
      </c>
      <c r="E64" s="338" t="s">
        <v>159</v>
      </c>
      <c r="F64" s="158">
        <v>830000</v>
      </c>
      <c r="G64" s="158">
        <v>0</v>
      </c>
      <c r="H64" s="198">
        <v>830000</v>
      </c>
      <c r="I64" s="167" t="s">
        <v>129</v>
      </c>
      <c r="J64" s="374">
        <v>0</v>
      </c>
      <c r="K64" s="374">
        <v>0</v>
      </c>
      <c r="L64" s="259" t="s">
        <v>20</v>
      </c>
      <c r="M64" s="160">
        <v>1</v>
      </c>
      <c r="N64" s="199" t="s">
        <v>148</v>
      </c>
      <c r="O64" s="163" t="s">
        <v>32</v>
      </c>
      <c r="P64" s="163" t="s">
        <v>32</v>
      </c>
      <c r="Q64" s="164" t="s">
        <v>33</v>
      </c>
    </row>
    <row r="65" spans="1:17" ht="57">
      <c r="A65" s="317" t="s">
        <v>19</v>
      </c>
      <c r="B65" s="169">
        <v>44671</v>
      </c>
      <c r="C65" s="165" t="s">
        <v>160</v>
      </c>
      <c r="D65" s="294" t="s">
        <v>161</v>
      </c>
      <c r="E65" s="338" t="s">
        <v>162</v>
      </c>
      <c r="F65" s="158">
        <v>100000</v>
      </c>
      <c r="G65" s="158">
        <v>0</v>
      </c>
      <c r="H65" s="198">
        <v>100000</v>
      </c>
      <c r="I65" s="167" t="s">
        <v>129</v>
      </c>
      <c r="J65" s="374">
        <v>0</v>
      </c>
      <c r="K65" s="374">
        <v>0</v>
      </c>
      <c r="L65" s="259" t="s">
        <v>20</v>
      </c>
      <c r="M65" s="160">
        <v>1</v>
      </c>
      <c r="N65" s="199" t="s">
        <v>148</v>
      </c>
      <c r="O65" s="163" t="s">
        <v>32</v>
      </c>
      <c r="P65" s="163" t="s">
        <v>32</v>
      </c>
      <c r="Q65" s="164" t="s">
        <v>33</v>
      </c>
    </row>
    <row r="66" spans="1:17" ht="57">
      <c r="A66" s="317" t="s">
        <v>19</v>
      </c>
      <c r="B66" s="169">
        <v>44739</v>
      </c>
      <c r="C66" s="165" t="s">
        <v>264</v>
      </c>
      <c r="D66" s="294" t="s">
        <v>265</v>
      </c>
      <c r="E66" s="338" t="s">
        <v>266</v>
      </c>
      <c r="F66" s="158">
        <v>73212.09</v>
      </c>
      <c r="G66" s="158">
        <v>0</v>
      </c>
      <c r="H66" s="198">
        <v>73212.09</v>
      </c>
      <c r="I66" s="167" t="s">
        <v>129</v>
      </c>
      <c r="J66" s="374">
        <v>0</v>
      </c>
      <c r="K66" s="374">
        <v>0</v>
      </c>
      <c r="L66" s="259" t="s">
        <v>134</v>
      </c>
      <c r="M66" s="160">
        <v>1</v>
      </c>
      <c r="N66" s="199" t="s">
        <v>267</v>
      </c>
      <c r="O66" s="163" t="s">
        <v>32</v>
      </c>
      <c r="P66" s="163" t="s">
        <v>32</v>
      </c>
      <c r="Q66" s="164" t="s">
        <v>33</v>
      </c>
    </row>
    <row r="67" spans="1:17" ht="57.75" thickBot="1">
      <c r="A67" s="317" t="s">
        <v>19</v>
      </c>
      <c r="B67" s="169">
        <v>44739</v>
      </c>
      <c r="C67" s="165" t="s">
        <v>268</v>
      </c>
      <c r="D67" s="294" t="s">
        <v>269</v>
      </c>
      <c r="E67" s="339" t="s">
        <v>532</v>
      </c>
      <c r="F67" s="21">
        <v>126787.91</v>
      </c>
      <c r="G67" s="21">
        <v>0</v>
      </c>
      <c r="H67" s="267">
        <v>126787.91</v>
      </c>
      <c r="I67" s="201" t="s">
        <v>129</v>
      </c>
      <c r="J67" s="375">
        <v>0</v>
      </c>
      <c r="K67" s="375">
        <v>0</v>
      </c>
      <c r="L67" s="268" t="s">
        <v>270</v>
      </c>
      <c r="M67" s="23">
        <v>1</v>
      </c>
      <c r="N67" s="269" t="s">
        <v>267</v>
      </c>
      <c r="O67" s="25" t="s">
        <v>32</v>
      </c>
      <c r="P67" s="25" t="s">
        <v>32</v>
      </c>
      <c r="Q67" s="26" t="s">
        <v>33</v>
      </c>
    </row>
    <row r="68" spans="1:17" ht="15.75" thickBot="1">
      <c r="A68" s="459"/>
      <c r="B68" s="459"/>
      <c r="C68" s="459"/>
      <c r="D68" s="459"/>
      <c r="E68" s="460"/>
      <c r="F68" s="260"/>
      <c r="G68" s="261"/>
      <c r="H68" s="262"/>
      <c r="I68" s="202"/>
      <c r="J68" s="203"/>
      <c r="K68" s="203"/>
      <c r="L68" s="204"/>
      <c r="M68" s="205"/>
      <c r="N68" s="206"/>
      <c r="O68" s="207"/>
      <c r="P68" s="207"/>
      <c r="Q68" s="207"/>
    </row>
    <row r="69" spans="1:17" ht="16.5" thickTop="1" thickBot="1">
      <c r="A69" s="208"/>
      <c r="B69" s="209"/>
      <c r="C69" s="207"/>
      <c r="D69" s="210"/>
      <c r="E69" s="340" t="s">
        <v>15</v>
      </c>
      <c r="F69" s="263">
        <f>SUM(F15:F68)</f>
        <v>138467727.19999999</v>
      </c>
      <c r="G69" s="263">
        <f>SUM(G15:G67)</f>
        <v>62637974.020000003</v>
      </c>
      <c r="H69" s="263">
        <f>SUM(H15:H67)</f>
        <v>75829753.180000007</v>
      </c>
      <c r="I69" s="203"/>
      <c r="J69" s="203"/>
      <c r="K69" s="211"/>
      <c r="L69" s="212"/>
      <c r="M69" s="205"/>
      <c r="N69" s="206"/>
      <c r="O69" s="207"/>
      <c r="P69" s="207"/>
      <c r="Q69" s="207"/>
    </row>
    <row r="70" spans="1:17" ht="15.75" thickTop="1">
      <c r="A70" s="208"/>
      <c r="B70" s="209"/>
      <c r="C70" s="207"/>
      <c r="D70" s="210"/>
      <c r="E70" s="341"/>
      <c r="F70" s="213"/>
      <c r="G70" s="214"/>
      <c r="H70" s="214"/>
      <c r="I70" s="203"/>
      <c r="J70" s="203"/>
      <c r="K70" s="211"/>
      <c r="L70" s="212"/>
      <c r="M70" s="205"/>
      <c r="N70" s="206"/>
      <c r="O70" s="207"/>
      <c r="P70" s="207"/>
      <c r="Q70" s="207"/>
    </row>
    <row r="71" spans="1:17">
      <c r="A71" s="215" t="s">
        <v>163</v>
      </c>
      <c r="B71" s="9"/>
      <c r="C71" s="9"/>
      <c r="D71" s="9"/>
      <c r="E71" s="342"/>
      <c r="F71" s="9"/>
      <c r="G71" s="216"/>
      <c r="H71" s="9"/>
      <c r="I71" s="9"/>
      <c r="J71" s="9"/>
      <c r="K71" s="9"/>
      <c r="L71" s="217"/>
      <c r="M71" s="218"/>
      <c r="N71" s="9"/>
      <c r="O71" s="9"/>
      <c r="P71" s="9"/>
      <c r="Q71" s="9"/>
    </row>
    <row r="72" spans="1:17">
      <c r="F72" s="334"/>
      <c r="G72" s="334"/>
      <c r="K72"/>
    </row>
    <row r="73" spans="1:17">
      <c r="F73" s="376"/>
      <c r="G73" s="377"/>
      <c r="H73" s="47"/>
    </row>
    <row r="74" spans="1:17">
      <c r="G74" s="334"/>
      <c r="H74" s="334"/>
    </row>
    <row r="75" spans="1:17">
      <c r="G75" s="334"/>
    </row>
  </sheetData>
  <mergeCells count="18">
    <mergeCell ref="P13:Q13"/>
    <mergeCell ref="C3:Q3"/>
    <mergeCell ref="A8:B8"/>
    <mergeCell ref="C8:D8"/>
    <mergeCell ref="A9:B9"/>
    <mergeCell ref="C9:D9"/>
    <mergeCell ref="A2:B5"/>
    <mergeCell ref="C2:Q2"/>
    <mergeCell ref="C4:Q4"/>
    <mergeCell ref="C5:Q5"/>
    <mergeCell ref="A7:B7"/>
    <mergeCell ref="C7:D7"/>
    <mergeCell ref="C11:D11"/>
    <mergeCell ref="L14:M14"/>
    <mergeCell ref="A10:B10"/>
    <mergeCell ref="C10:D10"/>
    <mergeCell ref="A11:B11"/>
    <mergeCell ref="A68:E68"/>
  </mergeCells>
  <pageMargins left="0.31496062992125984" right="0.31496062992125984" top="0.35433070866141736" bottom="0.15748031496062992" header="0.31496062992125984" footer="0.31496062992125984"/>
  <pageSetup scale="65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tabSelected="1" workbookViewId="0">
      <selection activeCell="K16" sqref="K16"/>
    </sheetView>
  </sheetViews>
  <sheetFormatPr baseColWidth="10" defaultRowHeight="15"/>
  <cols>
    <col min="1" max="1" width="12.42578125" customWidth="1"/>
    <col min="3" max="3" width="16" customWidth="1"/>
    <col min="4" max="4" width="6.28515625" customWidth="1"/>
    <col min="5" max="5" width="38.140625" customWidth="1"/>
    <col min="6" max="6" width="16" customWidth="1"/>
    <col min="7" max="7" width="15" customWidth="1"/>
    <col min="8" max="8" width="15.42578125" customWidth="1"/>
    <col min="9" max="9" width="13.85546875" customWidth="1"/>
    <col min="11" max="11" width="11.42578125" style="186"/>
    <col min="12" max="12" width="13.28515625" customWidth="1"/>
    <col min="15" max="15" width="12.28515625" customWidth="1"/>
  </cols>
  <sheetData>
    <row r="2" spans="1:17" ht="51" customHeight="1">
      <c r="A2" s="427"/>
      <c r="B2" s="427"/>
      <c r="C2" s="428" t="s">
        <v>18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</row>
    <row r="3" spans="1:17" ht="24.75" customHeight="1">
      <c r="A3" s="427"/>
      <c r="B3" s="427"/>
      <c r="C3" s="462" t="s">
        <v>118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7" ht="24.75" customHeight="1">
      <c r="A4" s="427"/>
      <c r="B4" s="427"/>
      <c r="C4" s="462" t="s">
        <v>445</v>
      </c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</row>
    <row r="5" spans="1:17" ht="15.75" thickBot="1">
      <c r="E5" s="2"/>
      <c r="H5" s="1"/>
      <c r="I5" s="178"/>
      <c r="N5" s="5"/>
    </row>
    <row r="6" spans="1:17" s="4" customFormat="1" ht="24.95" customHeight="1">
      <c r="A6" s="430" t="s">
        <v>16</v>
      </c>
      <c r="B6" s="431"/>
      <c r="C6" s="463">
        <v>75789999.390000001</v>
      </c>
      <c r="D6" s="464"/>
      <c r="E6" s="6"/>
      <c r="H6" s="7"/>
      <c r="I6" s="3"/>
      <c r="K6" s="187"/>
      <c r="N6" s="5"/>
    </row>
    <row r="7" spans="1:17" s="4" customFormat="1" ht="34.5" customHeight="1">
      <c r="A7" s="438" t="s">
        <v>17</v>
      </c>
      <c r="B7" s="439"/>
      <c r="C7" s="457">
        <f>F20</f>
        <v>62105436.350000001</v>
      </c>
      <c r="D7" s="458"/>
      <c r="E7" s="6"/>
      <c r="H7" s="7"/>
      <c r="I7" s="3"/>
      <c r="K7" s="187"/>
      <c r="N7" s="5"/>
    </row>
    <row r="8" spans="1:17" s="4" customFormat="1" ht="24.95" customHeight="1">
      <c r="A8" s="434" t="s">
        <v>120</v>
      </c>
      <c r="B8" s="435"/>
      <c r="C8" s="457">
        <v>0</v>
      </c>
      <c r="D8" s="458"/>
      <c r="E8" s="6"/>
      <c r="H8" s="7"/>
      <c r="I8" s="3"/>
      <c r="K8" s="187"/>
      <c r="N8" s="5"/>
    </row>
    <row r="9" spans="1:17" s="4" customFormat="1" ht="24.95" customHeight="1">
      <c r="A9" s="434" t="s">
        <v>0</v>
      </c>
      <c r="B9" s="435"/>
      <c r="C9" s="457">
        <f>G20</f>
        <v>439243.25</v>
      </c>
      <c r="D9" s="458"/>
      <c r="E9" s="6"/>
      <c r="H9" s="7"/>
      <c r="I9" s="3"/>
      <c r="K9" s="187"/>
      <c r="N9" s="5"/>
    </row>
    <row r="10" spans="1:17" s="4" customFormat="1" ht="24.95" customHeight="1" thickBot="1">
      <c r="A10" s="436" t="s">
        <v>1</v>
      </c>
      <c r="B10" s="437"/>
      <c r="C10" s="444">
        <f>C7-C9</f>
        <v>61666193.100000001</v>
      </c>
      <c r="D10" s="445"/>
      <c r="E10" s="8"/>
      <c r="F10" s="6"/>
      <c r="G10" s="6"/>
      <c r="H10" s="7"/>
      <c r="I10" s="3"/>
      <c r="K10" s="187"/>
      <c r="N10" s="5"/>
    </row>
    <row r="12" spans="1:17" ht="19.5" thickBot="1">
      <c r="I12" s="351"/>
      <c r="K12"/>
      <c r="L12" s="1"/>
      <c r="P12" s="352"/>
      <c r="Q12" s="353" t="s">
        <v>455</v>
      </c>
    </row>
    <row r="13" spans="1:17" ht="16.5" thickTop="1" thickBot="1">
      <c r="A13" s="188"/>
      <c r="B13" s="188"/>
      <c r="C13" s="188"/>
      <c r="D13" s="188"/>
      <c r="E13" s="188"/>
      <c r="F13" s="189" t="s">
        <v>2</v>
      </c>
      <c r="G13" s="190" t="s">
        <v>3</v>
      </c>
      <c r="H13" s="191" t="s">
        <v>4</v>
      </c>
      <c r="I13" s="192"/>
      <c r="J13" s="193"/>
      <c r="K13" s="193"/>
      <c r="L13" s="193"/>
      <c r="M13" s="193"/>
      <c r="N13" s="193"/>
      <c r="O13" s="194"/>
      <c r="P13" s="193"/>
      <c r="Q13" s="193"/>
    </row>
    <row r="14" spans="1:17" ht="24.75" customHeight="1" thickBot="1">
      <c r="A14" s="255" t="s">
        <v>5</v>
      </c>
      <c r="B14" s="256" t="s">
        <v>6</v>
      </c>
      <c r="C14" s="256" t="s">
        <v>7</v>
      </c>
      <c r="D14" s="256" t="s">
        <v>121</v>
      </c>
      <c r="E14" s="256" t="s">
        <v>8</v>
      </c>
      <c r="F14" s="257" t="s">
        <v>9</v>
      </c>
      <c r="G14" s="257" t="s">
        <v>9</v>
      </c>
      <c r="H14" s="257" t="s">
        <v>9</v>
      </c>
      <c r="I14" s="256" t="s">
        <v>10</v>
      </c>
      <c r="J14" s="256" t="s">
        <v>122</v>
      </c>
      <c r="K14" s="256" t="s">
        <v>123</v>
      </c>
      <c r="L14" s="455" t="s">
        <v>11</v>
      </c>
      <c r="M14" s="456"/>
      <c r="N14" s="256" t="s">
        <v>12</v>
      </c>
      <c r="O14" s="256" t="s">
        <v>124</v>
      </c>
      <c r="P14" s="256" t="s">
        <v>13</v>
      </c>
      <c r="Q14" s="258" t="s">
        <v>14</v>
      </c>
    </row>
    <row r="15" spans="1:17" s="5" customFormat="1" ht="89.1" customHeight="1">
      <c r="A15" s="380" t="s">
        <v>125</v>
      </c>
      <c r="B15" s="287">
        <v>44785</v>
      </c>
      <c r="C15" s="288" t="s">
        <v>446</v>
      </c>
      <c r="D15" s="290" t="s">
        <v>447</v>
      </c>
      <c r="E15" s="381" t="s">
        <v>448</v>
      </c>
      <c r="F15" s="382">
        <v>944613.82</v>
      </c>
      <c r="G15" s="382">
        <v>439243.25</v>
      </c>
      <c r="H15" s="383">
        <v>505370.56999999995</v>
      </c>
      <c r="I15" s="292" t="s">
        <v>129</v>
      </c>
      <c r="J15" s="384">
        <v>0.46499769609553249</v>
      </c>
      <c r="K15" s="384">
        <v>0.95</v>
      </c>
      <c r="L15" s="385" t="s">
        <v>130</v>
      </c>
      <c r="M15" s="251">
        <v>181</v>
      </c>
      <c r="N15" s="386" t="s">
        <v>352</v>
      </c>
      <c r="O15" s="288" t="s">
        <v>231</v>
      </c>
      <c r="P15" s="288" t="s">
        <v>533</v>
      </c>
      <c r="Q15" s="361" t="s">
        <v>534</v>
      </c>
    </row>
    <row r="16" spans="1:17" s="5" customFormat="1" ht="89.1" customHeight="1">
      <c r="A16" s="387" t="s">
        <v>125</v>
      </c>
      <c r="B16" s="169">
        <v>44810</v>
      </c>
      <c r="C16" s="165" t="s">
        <v>535</v>
      </c>
      <c r="D16" s="294" t="s">
        <v>536</v>
      </c>
      <c r="E16" s="308" t="s">
        <v>537</v>
      </c>
      <c r="F16" s="158">
        <v>44889999.390000001</v>
      </c>
      <c r="G16" s="158">
        <v>0</v>
      </c>
      <c r="H16" s="198">
        <v>44889999.390000001</v>
      </c>
      <c r="I16" s="167" t="s">
        <v>129</v>
      </c>
      <c r="J16" s="374">
        <v>0</v>
      </c>
      <c r="K16" s="374">
        <v>0</v>
      </c>
      <c r="L16" s="259" t="s">
        <v>130</v>
      </c>
      <c r="M16" s="160">
        <v>181</v>
      </c>
      <c r="N16" s="199" t="s">
        <v>352</v>
      </c>
      <c r="O16" s="165" t="s">
        <v>32</v>
      </c>
      <c r="P16" s="165" t="s">
        <v>32</v>
      </c>
      <c r="Q16" s="362" t="s">
        <v>33</v>
      </c>
    </row>
    <row r="17" spans="1:17" s="5" customFormat="1" ht="89.1" customHeight="1">
      <c r="A17" s="387" t="s">
        <v>125</v>
      </c>
      <c r="B17" s="169">
        <v>44833</v>
      </c>
      <c r="C17" s="165" t="s">
        <v>538</v>
      </c>
      <c r="D17" s="294" t="s">
        <v>539</v>
      </c>
      <c r="E17" s="308" t="s">
        <v>540</v>
      </c>
      <c r="F17" s="158">
        <v>8135411.5700000003</v>
      </c>
      <c r="G17" s="158">
        <v>0</v>
      </c>
      <c r="H17" s="198">
        <v>8135411.5700000003</v>
      </c>
      <c r="I17" s="167" t="s">
        <v>129</v>
      </c>
      <c r="J17" s="374">
        <v>0</v>
      </c>
      <c r="K17" s="374">
        <v>0</v>
      </c>
      <c r="L17" s="259" t="s">
        <v>223</v>
      </c>
      <c r="M17" s="388">
        <v>1</v>
      </c>
      <c r="N17" s="388">
        <v>84000</v>
      </c>
      <c r="O17" s="165" t="s">
        <v>32</v>
      </c>
      <c r="P17" s="165" t="s">
        <v>32</v>
      </c>
      <c r="Q17" s="362" t="s">
        <v>33</v>
      </c>
    </row>
    <row r="18" spans="1:17" s="5" customFormat="1" ht="89.1" customHeight="1" thickBot="1">
      <c r="A18" s="389" t="s">
        <v>125</v>
      </c>
      <c r="B18" s="390">
        <v>44833</v>
      </c>
      <c r="C18" s="200" t="s">
        <v>541</v>
      </c>
      <c r="D18" s="324" t="s">
        <v>542</v>
      </c>
      <c r="E18" s="391" t="s">
        <v>543</v>
      </c>
      <c r="F18" s="21">
        <v>8135411.5700000003</v>
      </c>
      <c r="G18" s="21">
        <v>0</v>
      </c>
      <c r="H18" s="267">
        <v>8135411.5700000003</v>
      </c>
      <c r="I18" s="201" t="s">
        <v>129</v>
      </c>
      <c r="J18" s="375">
        <v>0</v>
      </c>
      <c r="K18" s="375">
        <v>0</v>
      </c>
      <c r="L18" s="268" t="s">
        <v>223</v>
      </c>
      <c r="M18" s="392">
        <v>1</v>
      </c>
      <c r="N18" s="392">
        <v>155000</v>
      </c>
      <c r="O18" s="200" t="s">
        <v>32</v>
      </c>
      <c r="P18" s="200" t="s">
        <v>32</v>
      </c>
      <c r="Q18" s="393" t="s">
        <v>33</v>
      </c>
    </row>
    <row r="19" spans="1:17" ht="9" customHeight="1" thickBot="1">
      <c r="A19" s="460"/>
      <c r="B19" s="460"/>
      <c r="C19" s="460"/>
      <c r="D19" s="460"/>
      <c r="E19" s="460"/>
      <c r="F19" s="260"/>
      <c r="G19" s="261"/>
      <c r="H19" s="262"/>
      <c r="I19" s="202"/>
      <c r="J19" s="203"/>
      <c r="K19" s="203"/>
      <c r="L19" s="204"/>
      <c r="M19" s="205"/>
      <c r="N19" s="206"/>
      <c r="O19" s="207"/>
      <c r="P19" s="207"/>
      <c r="Q19" s="207"/>
    </row>
    <row r="20" spans="1:17" ht="16.5" thickTop="1" thickBot="1">
      <c r="A20" s="208"/>
      <c r="B20" s="209"/>
      <c r="C20" s="207"/>
      <c r="D20" s="210"/>
      <c r="E20" s="354" t="s">
        <v>15</v>
      </c>
      <c r="F20" s="263">
        <f>SUM(F15:F18)</f>
        <v>62105436.350000001</v>
      </c>
      <c r="G20" s="263">
        <f t="shared" ref="G20:H20" si="0">SUM(G15:G18)</f>
        <v>439243.25</v>
      </c>
      <c r="H20" s="263">
        <f t="shared" si="0"/>
        <v>61666193.100000001</v>
      </c>
      <c r="I20" s="203"/>
      <c r="J20" s="203"/>
      <c r="K20" s="211"/>
      <c r="L20" s="212"/>
      <c r="M20" s="205"/>
      <c r="N20" s="206"/>
      <c r="O20" s="207"/>
      <c r="P20" s="207"/>
      <c r="Q20" s="207"/>
    </row>
    <row r="21" spans="1:17" ht="15.75" thickTop="1">
      <c r="A21" s="208"/>
      <c r="B21" s="209"/>
      <c r="C21" s="207"/>
      <c r="D21" s="210"/>
      <c r="E21" s="355"/>
      <c r="F21" s="213"/>
      <c r="G21" s="214"/>
      <c r="H21" s="214"/>
      <c r="I21" s="203"/>
      <c r="J21" s="203"/>
      <c r="K21" s="211"/>
      <c r="L21" s="212"/>
      <c r="M21" s="205"/>
      <c r="N21" s="206"/>
      <c r="O21" s="207"/>
      <c r="P21" s="207"/>
      <c r="Q21" s="207"/>
    </row>
    <row r="22" spans="1:17">
      <c r="A22" s="215" t="s">
        <v>163</v>
      </c>
      <c r="B22" s="9"/>
      <c r="C22" s="9"/>
      <c r="D22" s="9"/>
      <c r="E22" s="9"/>
      <c r="F22" s="9"/>
      <c r="G22" s="216"/>
      <c r="H22" s="9"/>
      <c r="I22" s="9"/>
      <c r="J22" s="9"/>
      <c r="K22" s="9"/>
      <c r="L22" s="217"/>
      <c r="M22" s="218"/>
      <c r="N22" s="9"/>
      <c r="O22" s="9"/>
      <c r="P22" s="9"/>
      <c r="Q22" s="9"/>
    </row>
    <row r="23" spans="1:17">
      <c r="K23"/>
    </row>
    <row r="24" spans="1:17">
      <c r="G24" s="46"/>
    </row>
    <row r="26" spans="1:17">
      <c r="G26" s="47"/>
    </row>
  </sheetData>
  <mergeCells count="16">
    <mergeCell ref="A10:B10"/>
    <mergeCell ref="C10:D10"/>
    <mergeCell ref="L14:M14"/>
    <mergeCell ref="A19:E19"/>
    <mergeCell ref="A7:B7"/>
    <mergeCell ref="C7:D7"/>
    <mergeCell ref="A8:B8"/>
    <mergeCell ref="C8:D8"/>
    <mergeCell ref="A9:B9"/>
    <mergeCell ref="C9:D9"/>
    <mergeCell ref="A2:B4"/>
    <mergeCell ref="C2:Q2"/>
    <mergeCell ref="C3:Q3"/>
    <mergeCell ref="C4:Q4"/>
    <mergeCell ref="A6:B6"/>
    <mergeCell ref="C6:D6"/>
  </mergeCells>
  <pageMargins left="0.70866141732283472" right="0.70866141732283472" top="0.35433070866141736" bottom="0.35433070866141736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RESUMEN</vt:lpstr>
      <vt:lpstr>PDM</vt:lpstr>
      <vt:lpstr>FORTAMUNDF</vt:lpstr>
      <vt:lpstr>FISMDF</vt:lpstr>
      <vt:lpstr>FISMDF (BANOBRAS)</vt:lpstr>
      <vt:lpstr>FISMDF!Área_de_impresión</vt:lpstr>
      <vt:lpstr>'FISMDF (BANOBRAS)'!Área_de_impresión</vt:lpstr>
      <vt:lpstr>FORTAMUNDF!Área_de_impresión</vt:lpstr>
      <vt:lpstr>PDM!Área_de_impresión</vt:lpstr>
      <vt:lpstr>RESUMEN!Área_de_impresión</vt:lpstr>
      <vt:lpstr>FISMDF!Títulos_a_imprimir</vt:lpstr>
      <vt:lpstr>'FISMDF (BANOBRAS)'!Títulos_a_imprimir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Garcia Ponce F119</cp:lastModifiedBy>
  <cp:lastPrinted>2022-10-05T18:03:38Z</cp:lastPrinted>
  <dcterms:created xsi:type="dcterms:W3CDTF">2018-01-26T00:48:08Z</dcterms:created>
  <dcterms:modified xsi:type="dcterms:W3CDTF">2022-10-06T18:50:49Z</dcterms:modified>
</cp:coreProperties>
</file>